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onepar-my.sharepoint.com/personal/caroline_caesar_elektroskandia_se/Documents/Marknadssupport Belysning/Lathundar/Energisparkalkyl/Hemsidan/"/>
    </mc:Choice>
  </mc:AlternateContent>
  <xr:revisionPtr revIDLastSave="7" documentId="8_{625F11ED-7772-43B6-A474-88D10A2C6996}" xr6:coauthVersionLast="47" xr6:coauthVersionMax="47" xr10:uidLastSave="{D91024E6-3878-4122-9276-2C963F72D9A5}"/>
  <workbookProtection workbookAlgorithmName="SHA-512" workbookHashValue="p9Q4Pxam56aAHN0H95DH+bz0aLKEZIblHJ28OSVcZoIZYurLTmb5PpI/K21pzxgKsBlizYlJGfuuoEaDaQlwJQ==" workbookSaltValue="v7NX8f+EwtOkIQZEuK1PrA==" workbookSpinCount="100000" lockStructure="1"/>
  <bookViews>
    <workbookView xWindow="-120" yWindow="-120" windowWidth="29040" windowHeight="17640" xr2:uid="{00000000-000D-0000-FFFF-FFFF00000000}"/>
  </bookViews>
  <sheets>
    <sheet name="...Energikalkyl.." sheetId="1" r:id="rId1"/>
    <sheet name="Data" sheetId="4" state="hidden" r:id="rId2"/>
    <sheet name="Reduceringsfaktorer" sheetId="3" r:id="rId3"/>
    <sheet name="RED" sheetId="5" state="hidden" r:id="rId4"/>
    <sheet name="..Ljuskälleeffekter.." sheetId="2" r:id="rId5"/>
  </sheets>
  <definedNames>
    <definedName name="_xlnm._FilterDatabase" localSheetId="3" hidden="1">RED!$A$108:$F$232</definedName>
    <definedName name="_xlnm.Print_Area" localSheetId="0">'...Energikalkyl..'!$A$1:$K$109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1" l="1"/>
  <c r="B30" i="1"/>
  <c r="B29" i="1"/>
  <c r="A37" i="1"/>
  <c r="E13" i="1"/>
  <c r="F13" i="1" s="1"/>
  <c r="D93" i="5"/>
  <c r="D94" i="5"/>
  <c r="D95" i="5"/>
  <c r="D96" i="5"/>
  <c r="D97" i="5"/>
  <c r="D98" i="5"/>
  <c r="D99" i="5"/>
  <c r="D100" i="5"/>
  <c r="D101" i="5"/>
  <c r="D92" i="5"/>
  <c r="B232" i="5"/>
  <c r="B212" i="5"/>
  <c r="B208" i="5"/>
  <c r="B204" i="5"/>
  <c r="B200" i="5"/>
  <c r="B196" i="5"/>
  <c r="B192" i="5"/>
  <c r="B188" i="5"/>
  <c r="B184" i="5"/>
  <c r="B180" i="5"/>
  <c r="B176" i="5"/>
  <c r="B168" i="5"/>
  <c r="B164" i="5"/>
  <c r="B160" i="5"/>
  <c r="B156" i="5"/>
  <c r="B152" i="5"/>
  <c r="B148" i="5"/>
  <c r="B144" i="5"/>
  <c r="B140" i="5"/>
  <c r="B136" i="5"/>
  <c r="B132" i="5"/>
  <c r="B128" i="5"/>
  <c r="B124" i="5"/>
  <c r="E16" i="1"/>
  <c r="F16" i="1" s="1"/>
  <c r="E11" i="1"/>
  <c r="F11" i="1" s="1"/>
  <c r="E12" i="1"/>
  <c r="F12" i="1" s="1"/>
  <c r="E14" i="1"/>
  <c r="G14" i="1" s="1"/>
  <c r="E15" i="1"/>
  <c r="F15" i="1" s="1"/>
  <c r="E17" i="1"/>
  <c r="F17" i="1" s="1"/>
  <c r="E18" i="1"/>
  <c r="F18" i="1" s="1"/>
  <c r="E19" i="1"/>
  <c r="F19" i="1" s="1"/>
  <c r="E10" i="1"/>
  <c r="F10" i="1" s="1"/>
  <c r="F14" i="1" l="1"/>
  <c r="G10" i="1"/>
  <c r="G12" i="1"/>
  <c r="G13" i="1"/>
  <c r="G15" i="1"/>
  <c r="G16" i="1"/>
  <c r="G17" i="1"/>
  <c r="G18" i="1"/>
  <c r="G19" i="1"/>
  <c r="G11" i="1"/>
  <c r="A45" i="1" l="1"/>
  <c r="B101" i="5" s="1"/>
  <c r="E101" i="5" s="1"/>
  <c r="G45" i="1" s="1"/>
  <c r="H45" i="1" s="1"/>
  <c r="I45" i="1" s="1"/>
  <c r="A44" i="1"/>
  <c r="B100" i="5" s="1"/>
  <c r="E100" i="5" s="1"/>
  <c r="G44" i="1" s="1"/>
  <c r="H44" i="1" s="1"/>
  <c r="I44" i="1" s="1"/>
  <c r="K44" i="1" s="1"/>
  <c r="A43" i="1"/>
  <c r="B99" i="5" s="1"/>
  <c r="E99" i="5" s="1"/>
  <c r="G43" i="1" s="1"/>
  <c r="H43" i="1" s="1"/>
  <c r="I43" i="1" s="1"/>
  <c r="K43" i="1" s="1"/>
  <c r="A42" i="1"/>
  <c r="B98" i="5" s="1"/>
  <c r="E98" i="5" s="1"/>
  <c r="G42" i="1" s="1"/>
  <c r="H42" i="1" s="1"/>
  <c r="I42" i="1" s="1"/>
  <c r="A41" i="1"/>
  <c r="B97" i="5" s="1"/>
  <c r="E97" i="5" s="1"/>
  <c r="G41" i="1" s="1"/>
  <c r="H41" i="1" s="1"/>
  <c r="I41" i="1" s="1"/>
  <c r="A40" i="1"/>
  <c r="B96" i="5" s="1"/>
  <c r="E96" i="5" s="1"/>
  <c r="G40" i="1" s="1"/>
  <c r="H40" i="1" s="1"/>
  <c r="I40" i="1" s="1"/>
  <c r="A39" i="1"/>
  <c r="B95" i="5" s="1"/>
  <c r="E95" i="5" s="1"/>
  <c r="G39" i="1" s="1"/>
  <c r="H39" i="1" s="1"/>
  <c r="I39" i="1" s="1"/>
  <c r="A38" i="1"/>
  <c r="B94" i="5" s="1"/>
  <c r="E94" i="5" s="1"/>
  <c r="G38" i="1" s="1"/>
  <c r="H38" i="1" s="1"/>
  <c r="I38" i="1" s="1"/>
  <c r="B93" i="5"/>
  <c r="E93" i="5" s="1"/>
  <c r="G37" i="1" s="1"/>
  <c r="H37" i="1" s="1"/>
  <c r="I37" i="1" s="1"/>
  <c r="A36" i="1"/>
  <c r="B92" i="5" s="1"/>
  <c r="E92" i="5" s="1"/>
  <c r="G36" i="1" s="1"/>
  <c r="H36" i="1" s="1"/>
  <c r="I36" i="1" s="1"/>
  <c r="K36" i="1" s="1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15" i="3"/>
  <c r="L16" i="3"/>
  <c r="L17" i="3"/>
  <c r="L18" i="3"/>
  <c r="L19" i="3"/>
  <c r="L20" i="3"/>
  <c r="L21" i="3"/>
  <c r="L22" i="3"/>
  <c r="L14" i="3"/>
  <c r="F79" i="2" l="1"/>
  <c r="F80" i="2"/>
  <c r="F78" i="2"/>
  <c r="K37" i="1" l="1"/>
  <c r="K38" i="1" l="1"/>
  <c r="K39" i="1"/>
  <c r="K40" i="1"/>
  <c r="K41" i="1"/>
  <c r="K42" i="1"/>
  <c r="K45" i="1"/>
  <c r="I13" i="1"/>
  <c r="I14" i="1"/>
  <c r="I15" i="1"/>
  <c r="I16" i="1"/>
  <c r="I17" i="1"/>
  <c r="I18" i="1"/>
  <c r="I19" i="1"/>
  <c r="I12" i="1"/>
  <c r="K46" i="1" l="1"/>
  <c r="F66" i="1" s="1"/>
  <c r="I10" i="1"/>
  <c r="I11" i="1"/>
  <c r="C97" i="1" l="1"/>
  <c r="K48" i="1"/>
  <c r="F58" i="1" s="1"/>
  <c r="I20" i="1"/>
  <c r="I22" i="1" l="1"/>
  <c r="F56" i="1" s="1"/>
  <c r="E74" i="1" s="1"/>
  <c r="F64" i="1"/>
  <c r="E75" i="1"/>
  <c r="F60" i="1" l="1"/>
  <c r="F62" i="1" s="1"/>
  <c r="J80" i="1" s="1"/>
  <c r="C96" i="1"/>
  <c r="F68" i="1"/>
  <c r="F70" i="1" s="1"/>
  <c r="I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Jerry Österlind</author>
  </authors>
  <commentList>
    <comment ref="I24" authorId="0" shapeId="0" xr:uid="{00000000-0006-0000-0000-000009000000}">
      <text>
        <r>
          <rPr>
            <sz val="8"/>
            <color indexed="81"/>
            <rFont val="Tahoma"/>
            <family val="2"/>
          </rPr>
          <t xml:space="preserve">
antal dagar som armaturerna är tända
gäller lika för alla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Ylva Svedenmark</author>
  </authors>
  <commentList>
    <comment ref="G28" authorId="0" shapeId="0" xr:uid="{7473975E-E710-4279-AF55-40E0572FF018}">
      <text>
        <r>
          <rPr>
            <sz val="8"/>
            <color indexed="81"/>
            <rFont val="Corbel"/>
            <family val="2"/>
          </rPr>
          <t>Data för matsal, kök, personalrum hämtade från värdena för "restaurang".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Ylva Svedenmark</author>
  </authors>
  <commentList>
    <comment ref="B17" authorId="0" shapeId="0" xr:uid="{94FC299A-754C-40FB-8FE7-E81600902EC2}">
      <text>
        <r>
          <rPr>
            <sz val="8"/>
            <color indexed="81"/>
            <rFont val="Corbel"/>
            <family val="2"/>
          </rPr>
          <t>Data för matsal, kök, personalrum hämtade från värdena för "restaurang".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Jerry Österlind</author>
  </authors>
  <commentList>
    <comment ref="F12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
Glöm ej summera om du har flera ljuskällor i armaturen</t>
        </r>
      </text>
    </comment>
    <comment ref="D13" authorId="0" shapeId="0" xr:uid="{00000000-0006-0000-0100-000002000000}">
      <text>
        <r>
          <rPr>
            <sz val="8"/>
            <color indexed="81"/>
            <rFont val="Tahoma"/>
            <family val="2"/>
          </rPr>
          <t xml:space="preserve">
Effekten på ljuskällan</t>
        </r>
      </text>
    </comment>
    <comment ref="F13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
Välj  B2-don eller C-don
( äldre modell)</t>
        </r>
      </text>
    </comment>
    <comment ref="G13" authorId="0" shapeId="0" xr:uid="{00000000-0006-0000-0100-000004000000}">
      <text>
        <r>
          <rPr>
            <sz val="8"/>
            <color indexed="81"/>
            <rFont val="Tahoma"/>
            <family val="2"/>
          </rPr>
          <t xml:space="preserve">
Detta C-don förbrukar mer effekt och är av äldre modell</t>
        </r>
      </text>
    </comment>
  </commentList>
</comments>
</file>

<file path=xl/sharedStrings.xml><?xml version="1.0" encoding="utf-8"?>
<sst xmlns="http://schemas.openxmlformats.org/spreadsheetml/2006/main" count="682" uniqueCount="357">
  <si>
    <t xml:space="preserve">Energisparkalkyl </t>
  </si>
  <si>
    <t>Befintlig anläggning</t>
  </si>
  <si>
    <t>Objekt</t>
  </si>
  <si>
    <t>Ansvarig</t>
  </si>
  <si>
    <t>Datum</t>
  </si>
  <si>
    <t>Armaturtyp</t>
  </si>
  <si>
    <t>Tot. effekt</t>
  </si>
  <si>
    <t>Brinntid *</t>
  </si>
  <si>
    <t>kWh</t>
  </si>
  <si>
    <t>Ev bef. styrning</t>
  </si>
  <si>
    <t>Inget får skrivas i grått  fält</t>
  </si>
  <si>
    <t>Antal dagar/år</t>
  </si>
  <si>
    <t>* Brinntid i energisparkalkylen utgår från kundens uppskattade anv. av området</t>
  </si>
  <si>
    <t>Energisparkalkyl</t>
  </si>
  <si>
    <t>Ny energispar anläggning</t>
  </si>
  <si>
    <t>Antal</t>
  </si>
  <si>
    <t>Total effekt</t>
  </si>
  <si>
    <t>Brinntid</t>
  </si>
  <si>
    <t>Inget får skrivas i grått fält</t>
  </si>
  <si>
    <t xml:space="preserve"> </t>
  </si>
  <si>
    <t>Energikostnad / år, ny anläggning</t>
  </si>
  <si>
    <t>Energibesparing i kr / år</t>
  </si>
  <si>
    <t>Energibesparing i %</t>
  </si>
  <si>
    <t xml:space="preserve">Tabell drifttider * källa Ljus &amp; Rum, Energiberäkning </t>
  </si>
  <si>
    <t>Reduktionsfaktorer</t>
  </si>
  <si>
    <t xml:space="preserve">Riktlinjer installerad effekt, eduktionsfaktorer för belysningsstyrning samt riktlinjer för årlig energianvändning per rumstyp
</t>
  </si>
  <si>
    <t>I tabellen anges:
1. Riktlinjer för installerad effekt per rumstyp.
2. Energireduktionsfaktorer för belysningsstyrning (reducering av drifttid)
3. Riktlinjer för årlig energianvändning (LENI-tal) per rumstyp. 
Informationen är hämtad från Belysningsbranschens handbok "Ljus &amp; Rum", kap 10. Riktlinjerna för installerad effekt gäller under normala förutsättningar och bör inte överstiga värdena i tabellen.</t>
  </si>
  <si>
    <t>Rumstyp</t>
  </si>
  <si>
    <r>
      <t>Riktlinjer max installerad effekt (W/m</t>
    </r>
    <r>
      <rPr>
        <b/>
        <vertAlign val="superscript"/>
        <sz val="11"/>
        <color theme="1"/>
        <rFont val="Corbel"/>
        <family val="2"/>
      </rPr>
      <t>2</t>
    </r>
    <r>
      <rPr>
        <b/>
        <sz val="11"/>
        <color theme="1"/>
        <rFont val="Corbel"/>
        <family val="2"/>
      </rPr>
      <t>)</t>
    </r>
  </si>
  <si>
    <t>Reduktionsfaktor Manuell styrning</t>
  </si>
  <si>
    <t>Reduktionsfaktor Frånvaro-/ närvarostyrning</t>
  </si>
  <si>
    <t>Reduktionsfaktor Dagsljusstyrning</t>
  </si>
  <si>
    <t>Reduktionsfaktor Frånvaro-/närvarostyrning samt Dagsljusstyrning</t>
  </si>
  <si>
    <r>
      <rPr>
        <b/>
        <sz val="11"/>
        <rFont val="Corbel"/>
        <family val="2"/>
      </rPr>
      <t>Maximal årlig energianvändning (LENI-tal) per rumstyp (kWh/m</t>
    </r>
    <r>
      <rPr>
        <b/>
        <vertAlign val="superscript"/>
        <sz val="11"/>
        <rFont val="Corbel"/>
        <family val="2"/>
      </rPr>
      <t>2</t>
    </r>
    <r>
      <rPr>
        <b/>
        <sz val="11"/>
        <rFont val="Corbel"/>
        <family val="2"/>
      </rPr>
      <t>, år)</t>
    </r>
    <r>
      <rPr>
        <b/>
        <sz val="10"/>
        <rFont val="Corbel"/>
        <family val="2"/>
      </rPr>
      <t xml:space="preserve">
</t>
    </r>
  </si>
  <si>
    <t xml:space="preserve">Manuell </t>
  </si>
  <si>
    <t>Frånvaro-/närvaro</t>
  </si>
  <si>
    <t>Dagsljusstyrning</t>
  </si>
  <si>
    <t>KONTOR</t>
  </si>
  <si>
    <t>Cellkontor &gt;10 kvm</t>
  </si>
  <si>
    <t>Drifttid 2500h/år</t>
  </si>
  <si>
    <t>Storkontor &gt;12 kvm</t>
  </si>
  <si>
    <t>Korridor</t>
  </si>
  <si>
    <t>Pausrum större</t>
  </si>
  <si>
    <t>Pausrum mindre</t>
  </si>
  <si>
    <t>Konferensrum</t>
  </si>
  <si>
    <t>Förråd</t>
  </si>
  <si>
    <t>Trapphus</t>
  </si>
  <si>
    <t>Garage (75-100 lux)</t>
  </si>
  <si>
    <t>SKOLA</t>
  </si>
  <si>
    <t>Klassrum</t>
  </si>
  <si>
    <t>Drifttid 2000h/år</t>
  </si>
  <si>
    <t>Grupprum</t>
  </si>
  <si>
    <t>Aula</t>
  </si>
  <si>
    <t>Uppehållsrum</t>
  </si>
  <si>
    <t>Matsal</t>
  </si>
  <si>
    <t>Kök</t>
  </si>
  <si>
    <t>Kök/förråd</t>
  </si>
  <si>
    <t>Personalrum &lt;30 kvm</t>
  </si>
  <si>
    <t>SPORTHALL</t>
  </si>
  <si>
    <t>Sporthall</t>
  </si>
  <si>
    <t>Drifttid 4000h/år</t>
  </si>
  <si>
    <t>Omklädning</t>
  </si>
  <si>
    <t>Kommunikationsytor &lt; 3m höjd</t>
  </si>
  <si>
    <t>Kommunikationsytor &lt; 6m höjd</t>
  </si>
  <si>
    <t>SJUKHUS</t>
  </si>
  <si>
    <t>Vård/patientrum, multifunktion</t>
  </si>
  <si>
    <t>Drifttid 5000h/år</t>
  </si>
  <si>
    <t>Vård/patientrum</t>
  </si>
  <si>
    <t>Undersökning 500 lux</t>
  </si>
  <si>
    <t>Operation</t>
  </si>
  <si>
    <t>Korridor, normal samt städning</t>
  </si>
  <si>
    <t>Korridor, multifunktion och OP-avdelning</t>
  </si>
  <si>
    <t>Väntrum</t>
  </si>
  <si>
    <t>Kulvert</t>
  </si>
  <si>
    <t xml:space="preserve">Källa: Ljus och Rum, kapitel 10. </t>
  </si>
  <si>
    <t xml:space="preserve">Se hela listan här: </t>
  </si>
  <si>
    <t>https://www.upphandlingsmyndigheten.se/omraden/lcc/lcc-kalkyler/inomhusbelysning/</t>
  </si>
  <si>
    <t>Effektförbrukning</t>
  </si>
  <si>
    <t>Tabell ljuskällor</t>
  </si>
  <si>
    <t>Alla värden är för en ljuskälla, armaturer med flera ljuskällor skall multipliseras med antal ljuskällor</t>
  </si>
  <si>
    <t>Alla  HF ljuskällor användersig av don typ A2</t>
  </si>
  <si>
    <t>Övriga ljuskällor ( EJ HF-DON):</t>
  </si>
  <si>
    <t xml:space="preserve">Äldre armaturer använder sig av C-don ( dessa förbrukar mer effekt) </t>
  </si>
  <si>
    <t>Nya armaturer använder sig av B2-don</t>
  </si>
  <si>
    <t>Både B2-don och C-don redovisas i tabellen</t>
  </si>
  <si>
    <t>Stämplat på ljuskällan</t>
  </si>
  <si>
    <t xml:space="preserve">  Alla värden gäller för 1 ljuskälla</t>
  </si>
  <si>
    <t>Ljuskälla</t>
  </si>
  <si>
    <t>Sockel</t>
  </si>
  <si>
    <t xml:space="preserve">Effekt </t>
  </si>
  <si>
    <t>Effekt inkl A2-don</t>
  </si>
  <si>
    <t>Effekt inkl B2-don</t>
  </si>
  <si>
    <t>Effekt inkl C-don</t>
  </si>
  <si>
    <t>Lysrör T8</t>
  </si>
  <si>
    <t>G13</t>
  </si>
  <si>
    <t>1x18</t>
  </si>
  <si>
    <t>(2x18)</t>
  </si>
  <si>
    <t>2x58</t>
  </si>
  <si>
    <t>PL-lampa TC-D</t>
  </si>
  <si>
    <t>G24d   / G24q</t>
  </si>
  <si>
    <t>2G11</t>
  </si>
  <si>
    <t>2x36</t>
  </si>
  <si>
    <t>PL-lampa TC-T</t>
  </si>
  <si>
    <t>GX24d / GX24q</t>
  </si>
  <si>
    <t>2-D-lampa TC-DD</t>
  </si>
  <si>
    <t>GR 8-10q</t>
  </si>
  <si>
    <t>PL-lampa TC</t>
  </si>
  <si>
    <t>G23 / 2G7</t>
  </si>
  <si>
    <t>Cirkel-rör T9-C</t>
  </si>
  <si>
    <t>G10q29</t>
  </si>
  <si>
    <t>HF- LJUSKÄLLOR</t>
  </si>
  <si>
    <t>Effekt</t>
  </si>
  <si>
    <t>Lysrör T5</t>
  </si>
  <si>
    <t>G5</t>
  </si>
  <si>
    <t>Cirkel-lysrör T5-C</t>
  </si>
  <si>
    <t>2GX13-16</t>
  </si>
  <si>
    <t>48W vid A3-don</t>
  </si>
  <si>
    <t>65W vid A3-don</t>
  </si>
  <si>
    <t>70W vid A3-don</t>
  </si>
  <si>
    <t>PL-lampa TC-LE</t>
  </si>
  <si>
    <t>26W vid B2-don</t>
  </si>
  <si>
    <t>PL-lampa TC-TE</t>
  </si>
  <si>
    <t>2GX24q</t>
  </si>
  <si>
    <t>2D-lampa TC-DD</t>
  </si>
  <si>
    <t>GR10q</t>
  </si>
  <si>
    <t>HPL-lampa (kvicksilverlampa)</t>
  </si>
  <si>
    <t>Systemeffekt</t>
  </si>
  <si>
    <t>Befintlig</t>
  </si>
  <si>
    <t>Ny</t>
  </si>
  <si>
    <t>Välj befintlig armatur</t>
  </si>
  <si>
    <t>*** Metallhalogen ***</t>
  </si>
  <si>
    <t>Metallhalogen 20W</t>
  </si>
  <si>
    <t>Metallhalogen 35W</t>
  </si>
  <si>
    <t>Metallhalogen 2x35W</t>
  </si>
  <si>
    <t>Metallhalogen 70W</t>
  </si>
  <si>
    <t>Metallhalogen 100W</t>
  </si>
  <si>
    <t>*** T8 *** Konventionell</t>
  </si>
  <si>
    <t>Lysrör 1x18W Magnetisk reaktor</t>
  </si>
  <si>
    <t>Lysrör 2x18W Magnetisk reaktor</t>
  </si>
  <si>
    <t>Lysrör 1x36W Magnetisk reaktor</t>
  </si>
  <si>
    <t>Lysrör 2x36W Magnetisk reaktor</t>
  </si>
  <si>
    <t>Lysrör 1x58W Magnetisk reaktor</t>
  </si>
  <si>
    <t>Lysrör 2x58W Magnetisk reaktor</t>
  </si>
  <si>
    <t>Lysrör 3x58W Magnetisk reaktor</t>
  </si>
  <si>
    <t>*** T8 *** HF</t>
  </si>
  <si>
    <t>Lysrör 1x18W HF</t>
  </si>
  <si>
    <t>Lysrör 2x18W HF</t>
  </si>
  <si>
    <t>Lysrör 1x36W HF</t>
  </si>
  <si>
    <t>Lysrör 2x36W HF</t>
  </si>
  <si>
    <t>Lysrör 1x58W HF</t>
  </si>
  <si>
    <t>Lysrör 2x58W HF</t>
  </si>
  <si>
    <t>Lysrör 3x58W HF</t>
  </si>
  <si>
    <t>*** T5 ***</t>
  </si>
  <si>
    <t>Lysrör 1x14W HF</t>
  </si>
  <si>
    <t>Lysrör 2x14W HF</t>
  </si>
  <si>
    <t>Lysrör 3x14W HF</t>
  </si>
  <si>
    <t>Lysrör 4x14W HF</t>
  </si>
  <si>
    <t>Lysrör 1x24W HF</t>
  </si>
  <si>
    <t>Lysrör 2x24W HF</t>
  </si>
  <si>
    <t>Lysrör 3x24W HF</t>
  </si>
  <si>
    <t>Lysrör 4x24W HF</t>
  </si>
  <si>
    <t>Lysrör 1x28W HF</t>
  </si>
  <si>
    <t xml:space="preserve">Lysrör 2x28W HF </t>
  </si>
  <si>
    <t>Lysrör 3x28W Kontorsarmatur</t>
  </si>
  <si>
    <t>Lysrör 1x35W HF</t>
  </si>
  <si>
    <t>Lysrör 2x35W HF</t>
  </si>
  <si>
    <t>Lysrör 1x49W HF</t>
  </si>
  <si>
    <t>Lysrör 2x49W HF</t>
  </si>
  <si>
    <t>Lysrör 1x54W HF</t>
  </si>
  <si>
    <t>Lysrör 2x54W HF</t>
  </si>
  <si>
    <t>Lysrör 1x80W HF</t>
  </si>
  <si>
    <t>Lysrör 2x80W HF</t>
  </si>
  <si>
    <t>*** Kompaktlysrör ***</t>
  </si>
  <si>
    <t>Kompaktlysrör 11W</t>
  </si>
  <si>
    <t>Kompaktlysrör 17W</t>
  </si>
  <si>
    <t>Kompaktlysrör 18W</t>
  </si>
  <si>
    <t>Kompaktlysrör 2x18W</t>
  </si>
  <si>
    <t>Kompaktlysrör 26W</t>
  </si>
  <si>
    <t>Kompaktlysrör 2x26W</t>
  </si>
  <si>
    <t>Kompaktlysrör 2x32W</t>
  </si>
  <si>
    <t>Kompaktlysrör 1x42W</t>
  </si>
  <si>
    <t>Kompaktlysrör 2x42W</t>
  </si>
  <si>
    <t>*** Cirkellysrör ***</t>
  </si>
  <si>
    <t>Cirkellysrör 40W</t>
  </si>
  <si>
    <t>Cirkellysrör 55W</t>
  </si>
  <si>
    <t>*** Glödljus ***</t>
  </si>
  <si>
    <t>Glödljus 40W</t>
  </si>
  <si>
    <t>Glödljus 60W</t>
  </si>
  <si>
    <t>Egen, skriv systemeffekten</t>
  </si>
  <si>
    <t>Kontor</t>
  </si>
  <si>
    <t>Skola</t>
  </si>
  <si>
    <t>Sjukhus</t>
  </si>
  <si>
    <t>Annat</t>
  </si>
  <si>
    <t>Välj typ av anläggning</t>
  </si>
  <si>
    <t>Manuell styrning</t>
  </si>
  <si>
    <t>Frånvaro-/ närvarostyrning</t>
  </si>
  <si>
    <t>Frånvaro-/närvarostyrning samt Dagsljusstyrning</t>
  </si>
  <si>
    <t>Välj styrning</t>
  </si>
  <si>
    <t>Reduktions
faktor</t>
  </si>
  <si>
    <t xml:space="preserve">Reducerad
Effekt </t>
  </si>
  <si>
    <t>Område 
(DropDown)</t>
  </si>
  <si>
    <t>Område
(DropDown)</t>
  </si>
  <si>
    <t>ANNAT</t>
  </si>
  <si>
    <t>*** KONTOR ***</t>
  </si>
  <si>
    <t>*** SKOLA ***</t>
  </si>
  <si>
    <t>*** SPORTHALL ***</t>
  </si>
  <si>
    <t>*** SJUKHUS ***</t>
  </si>
  <si>
    <t>Systemeffekt 
LED</t>
  </si>
  <si>
    <t>Total Effekt</t>
  </si>
  <si>
    <t>RUM</t>
  </si>
  <si>
    <t>Cellkontor &gt;10 kvm Manuell styrning</t>
  </si>
  <si>
    <t>Cellkontor &gt;10 kvm Frånvaro-/ närvarostyrning</t>
  </si>
  <si>
    <t>Typ av styrning
(DropDown)</t>
  </si>
  <si>
    <t>Cellkontor &gt;10 kvm Dagsljusstyrning</t>
  </si>
  <si>
    <t>Cellkontor &gt;10 kvm Frånvaro-/närvarostyrning samt Dagsljusstyrning</t>
  </si>
  <si>
    <t>Storkontor &gt;12 kvm Manuell styrning</t>
  </si>
  <si>
    <t>Storkontor &gt;12 kvm Frånvaro-/ närvarostyrning</t>
  </si>
  <si>
    <t>Storkontor &gt;12 kvm Dagsljusstyrning</t>
  </si>
  <si>
    <t>Storkontor &gt;12 kvm Frånvaro-/närvarostyrning samt Dagsljusstyrning</t>
  </si>
  <si>
    <t>Korridor Manuell styrning</t>
  </si>
  <si>
    <t>Korridor Frånvaro-/ närvarostyrning</t>
  </si>
  <si>
    <t>Korridor Dagsljusstyrning</t>
  </si>
  <si>
    <t>Korridor Frånvaro-/närvarostyrning samt Dagsljusstyrning</t>
  </si>
  <si>
    <t>Pausrum större Manuell styrning</t>
  </si>
  <si>
    <t>Pausrum större Frånvaro-/ närvarostyrning</t>
  </si>
  <si>
    <t>Pausrum större Dagsljusstyrning</t>
  </si>
  <si>
    <t>Pausrum större Frånvaro-/närvarostyrning samt Dagsljusstyrning</t>
  </si>
  <si>
    <t>Pausrum mindre Manuell styrning</t>
  </si>
  <si>
    <t>Pausrum mindre Frånvaro-/ närvarostyrning</t>
  </si>
  <si>
    <t>Pausrum mindre Dagsljusstyrning</t>
  </si>
  <si>
    <t>Pausrum mindre Frånvaro-/närvarostyrning samt Dagsljusstyrning</t>
  </si>
  <si>
    <t>Konferensrum Manuell styrning</t>
  </si>
  <si>
    <t>Konferensrum Frånvaro-/ närvarostyrning</t>
  </si>
  <si>
    <t>Konferensrum Dagsljusstyrning</t>
  </si>
  <si>
    <t>Konferensrum Frånvaro-/närvarostyrning samt Dagsljusstyrning</t>
  </si>
  <si>
    <t>Förråd Manuell styrning</t>
  </si>
  <si>
    <t>Förråd Frånvaro-/ närvarostyrning</t>
  </si>
  <si>
    <t>Förråd Dagsljusstyrning</t>
  </si>
  <si>
    <t>Förråd Frånvaro-/närvarostyrning samt Dagsljusstyrning</t>
  </si>
  <si>
    <t>Trapphus Manuell styrning</t>
  </si>
  <si>
    <t>Trapphus Frånvaro-/ närvarostyrning</t>
  </si>
  <si>
    <t>Trapphus Dagsljusstyrning</t>
  </si>
  <si>
    <t>Trapphus Frånvaro-/närvarostyrning samt Dagsljusstyrning</t>
  </si>
  <si>
    <t>Garage (75-100 lux) Manuell styrning</t>
  </si>
  <si>
    <t>Garage (75-100 lux) Frånvaro-/ närvarostyrning</t>
  </si>
  <si>
    <t>Garage (75-100 lux) Dagsljusstyrning</t>
  </si>
  <si>
    <t>Garage (75-100 lux) Frånvaro-/närvarostyrning samt Dagsljusstyrning</t>
  </si>
  <si>
    <t>Klassrum Manuell styrning</t>
  </si>
  <si>
    <t>Klassrum Frånvaro-/ närvarostyrning</t>
  </si>
  <si>
    <t>Klassrum Dagsljusstyrning</t>
  </si>
  <si>
    <t>Klassrum Frånvaro-/närvarostyrning samt Dagsljusstyrning</t>
  </si>
  <si>
    <t>Grupprum Manuell styrning</t>
  </si>
  <si>
    <t>Grupprum Frånvaro-/ närvarostyrning</t>
  </si>
  <si>
    <t>Grupprum Dagsljusstyrning</t>
  </si>
  <si>
    <t>Grupprum Frånvaro-/närvarostyrning samt Dagsljusstyrning</t>
  </si>
  <si>
    <t>Aula Manuell styrning</t>
  </si>
  <si>
    <t>Aula Frånvaro-/ närvarostyrning</t>
  </si>
  <si>
    <t>Aula Dagsljusstyrning</t>
  </si>
  <si>
    <t>Aula Frånvaro-/närvarostyrning samt Dagsljusstyrning</t>
  </si>
  <si>
    <t>Uppehållsrum Manuell styrning</t>
  </si>
  <si>
    <t>Uppehållsrum Frånvaro-/ närvarostyrning</t>
  </si>
  <si>
    <t>Uppehållsrum Dagsljusstyrning</t>
  </si>
  <si>
    <t>Uppehållsrum Frånvaro-/närvarostyrning samt Dagsljusstyrning</t>
  </si>
  <si>
    <t>Korridor Kontor</t>
  </si>
  <si>
    <t>Korridor Kontor Manuell styrning</t>
  </si>
  <si>
    <t>Korridor Kontor Frånvaro-/ närvarostyrning</t>
  </si>
  <si>
    <t>Korridor Kontor Dagsljusstyrning</t>
  </si>
  <si>
    <t>Korridor Kontor Frånvaro-/närvarostyrning samt Dagsljusstyrning</t>
  </si>
  <si>
    <t>Förråd Sporthall</t>
  </si>
  <si>
    <t>Matsal Manuell styrning</t>
  </si>
  <si>
    <t>Matsal Frånvaro-/ närvarostyrning</t>
  </si>
  <si>
    <t>Matsal Dagsljusstyrning</t>
  </si>
  <si>
    <t>Matsal Frånvaro-/närvarostyrning samt Dagsljusstyrning</t>
  </si>
  <si>
    <t>Kök Manuell styrning</t>
  </si>
  <si>
    <t>Kök Frånvaro-/ närvarostyrning</t>
  </si>
  <si>
    <t>Kök Dagsljusstyrning</t>
  </si>
  <si>
    <t>Kök Frånvaro-/närvarostyrning samt Dagsljusstyrning</t>
  </si>
  <si>
    <t>Kök/förråd Manuell styrning</t>
  </si>
  <si>
    <t>Kök/förråd Frånvaro-/ närvarostyrning</t>
  </si>
  <si>
    <t>Kök/förråd Dagsljusstyrning</t>
  </si>
  <si>
    <t>Kök/förråd Frånvaro-/närvarostyrning samt Dagsljusstyrning</t>
  </si>
  <si>
    <t>Personalrum &lt; 30 kvm Manuell styrning</t>
  </si>
  <si>
    <t>Personalrum &lt; 30 kvm Frånvaro-/ närvarostyrning</t>
  </si>
  <si>
    <t>Personalrum &lt; 30 kvm Dagsljusstyrning</t>
  </si>
  <si>
    <t>Personalrum &lt; 30 kvm Frånvaro-/närvarostyrning samt Dagsljusstyrning</t>
  </si>
  <si>
    <t>Sporthall Manuell styrning</t>
  </si>
  <si>
    <t>Sporthall Frånvaro-/ närvarostyrning</t>
  </si>
  <si>
    <t>Sporthall Dagsljusstyrning</t>
  </si>
  <si>
    <t>Sporthall Frånvaro-/närvarostyrning samt Dagsljusstyrning</t>
  </si>
  <si>
    <t>Omklädning Manuell styrning</t>
  </si>
  <si>
    <t>Omklädning Frånvaro-/ närvarostyrning</t>
  </si>
  <si>
    <t>Omklädning Dagsljusstyrning</t>
  </si>
  <si>
    <t>Omklädning Frånvaro-/närvarostyrning samt Dagsljusstyrning</t>
  </si>
  <si>
    <t>Förråd Sporthall Manuell styrning</t>
  </si>
  <si>
    <t>Förråd Sporthall Frånvaro-/ närvarostyrning</t>
  </si>
  <si>
    <t>Förråd Sporthall Dagsljusstyrning</t>
  </si>
  <si>
    <t>Förråd Sporthall Frånvaro-/närvarostyrning samt Dagsljusstyrning</t>
  </si>
  <si>
    <t>Kommunikationsytor &lt; 3m höjd Manuell styrning</t>
  </si>
  <si>
    <t>Kommunikationsytor &lt; 3m höjd Frånvaro-/ närvarostyrning</t>
  </si>
  <si>
    <t>Kommunikationsytor &lt; 3m höjd Dagsljusstyrning</t>
  </si>
  <si>
    <t>Kommunikationsytor &lt; 3m höjd Frånvaro-/närvarostyrning samt Dagsljusstyrning</t>
  </si>
  <si>
    <t>Kommunikationsytor &lt; 6m höjd Manuell styrning</t>
  </si>
  <si>
    <t>Kommunikationsytor &lt; 6m höjd Frånvaro-/ närvarostyrning</t>
  </si>
  <si>
    <t>Kommunikationsytor &lt; 6m höjd Dagsljusstyrning</t>
  </si>
  <si>
    <t>Kommunikationsytor &lt; 6m höjd Frånvaro-/närvarostyrning samt Dagsljusstyrning</t>
  </si>
  <si>
    <t>Vård/patientrum, multifunktion Manuell styrning</t>
  </si>
  <si>
    <t>Vård/patientrum, multifunktion Frånvaro-/ närvarostyrning</t>
  </si>
  <si>
    <t>Vård/patientrum, multifunktion Dagsljusstyrning</t>
  </si>
  <si>
    <t>Vård/patientrum, multifunktion Frånvaro-/närvarostyrning samt Dagsljusstyrning</t>
  </si>
  <si>
    <t>Vård/patientrum Manuell styrning</t>
  </si>
  <si>
    <t>Vård/patientrum Frånvaro-/ närvarostyrning</t>
  </si>
  <si>
    <t>Vård/patientrum Dagsljusstyrning</t>
  </si>
  <si>
    <t>Vård/patientrum Frånvaro-/närvarostyrning samt Dagsljusstyrning</t>
  </si>
  <si>
    <t>Undersökning 500 lux Manuell styrning</t>
  </si>
  <si>
    <t>Undersökning 500 lux Frånvaro-/ närvarostyrning</t>
  </si>
  <si>
    <t>Undersökning 500 lux Dagsljusstyrning</t>
  </si>
  <si>
    <t>Undersökning 500 lux Frånvaro-/närvarostyrning samt Dagsljusstyrning</t>
  </si>
  <si>
    <t>Operation Manuell styrning</t>
  </si>
  <si>
    <t>Operation Frånvaro-/ närvarostyrning</t>
  </si>
  <si>
    <t>Operation Dagsljusstyrning</t>
  </si>
  <si>
    <t>Operation Frånvaro-/närvarostyrning samt Dagsljusstyrning</t>
  </si>
  <si>
    <t>Korridor, normal samt städning Manuell styrning</t>
  </si>
  <si>
    <t>Korridor, normal samt städning Frånvaro-/ närvarostyrning</t>
  </si>
  <si>
    <t>Korridor, normal samt städning Dagsljusstyrning</t>
  </si>
  <si>
    <t>Korridor, normal samt städning Frånvaro-/närvarostyrning samt Dagsljusstyrning</t>
  </si>
  <si>
    <t>Korridor, multifunktion och OP-avdelning Manuell styrning</t>
  </si>
  <si>
    <t>Korridor, multifunktion och OP-avdelning Frånvaro-/ närvarostyrning</t>
  </si>
  <si>
    <t>Korridor, multifunktion och OP-avdelning Dagsljusstyrning</t>
  </si>
  <si>
    <t>Korridor, multifunktion och OP-avdelning Frånvaro-/närvarostyrning samt Dagsljusstyrning</t>
  </si>
  <si>
    <t>Väntrum Manuell styrning</t>
  </si>
  <si>
    <t>Väntrum Frånvaro-/ närvarostyrning</t>
  </si>
  <si>
    <t>Väntrum Dagsljusstyrning</t>
  </si>
  <si>
    <t>Väntrum Frånvaro-/närvarostyrning samt Dagsljusstyrning</t>
  </si>
  <si>
    <t>Kulvert Manuell styrning</t>
  </si>
  <si>
    <t>Kulvert Frånvaro-/ närvarostyrning</t>
  </si>
  <si>
    <t>Kulvert Dagsljusstyrning</t>
  </si>
  <si>
    <t>Kulvert Frånvaro-/närvarostyrning samt Dagsljusstyrning</t>
  </si>
  <si>
    <t>Energikostnad / år, befintlig anläggning</t>
  </si>
  <si>
    <r>
      <t>CO</t>
    </r>
    <r>
      <rPr>
        <vertAlign val="subscript"/>
        <sz val="16"/>
        <rFont val="Arial"/>
        <family val="2"/>
      </rPr>
      <t>2</t>
    </r>
    <r>
      <rPr>
        <sz val="16"/>
        <rFont val="Arial"/>
        <family val="2"/>
      </rPr>
      <t xml:space="preserve"> besparing i gram / år </t>
    </r>
  </si>
  <si>
    <r>
      <t>CO</t>
    </r>
    <r>
      <rPr>
        <vertAlign val="subscript"/>
        <sz val="16"/>
        <rFont val="Arial"/>
        <family val="2"/>
      </rPr>
      <t>2</t>
    </r>
    <r>
      <rPr>
        <sz val="16"/>
        <rFont val="Arial"/>
        <family val="2"/>
      </rPr>
      <t xml:space="preserve"> utsläpp / år i gram, ny anläggning</t>
    </r>
  </si>
  <si>
    <r>
      <t>CO</t>
    </r>
    <r>
      <rPr>
        <vertAlign val="subscript"/>
        <sz val="16"/>
        <rFont val="Arial"/>
        <family val="2"/>
      </rPr>
      <t>2</t>
    </r>
    <r>
      <rPr>
        <sz val="16"/>
        <rFont val="Arial"/>
        <family val="2"/>
      </rPr>
      <t xml:space="preserve"> utsläpp / år i gram, befintlig anläggning</t>
    </r>
  </si>
  <si>
    <r>
      <t>CO</t>
    </r>
    <r>
      <rPr>
        <vertAlign val="subscript"/>
        <sz val="16"/>
        <rFont val="Arial"/>
        <family val="2"/>
      </rPr>
      <t>2</t>
    </r>
    <r>
      <rPr>
        <sz val="16"/>
        <rFont val="Arial"/>
        <family val="2"/>
      </rPr>
      <t xml:space="preserve"> besparing i %</t>
    </r>
  </si>
  <si>
    <t xml:space="preserve">Summa kWh </t>
  </si>
  <si>
    <t xml:space="preserve">Pris / kWh [kr] </t>
  </si>
  <si>
    <t xml:space="preserve">Summa Energikostnad </t>
  </si>
  <si>
    <t>Ny anläggning</t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</si>
  <si>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utsläpp / år i gram, befintlig anläggning</t>
    </r>
  </si>
  <si>
    <r>
      <t>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utsläpp / år i gram, ny anläggning</t>
    </r>
  </si>
  <si>
    <t>Energikostnad i kronor/år</t>
  </si>
  <si>
    <t>Armaturtyp
(DropDown)</t>
  </si>
  <si>
    <t>* källa Naturvårdsverket 125 g/ kWh</t>
  </si>
  <si>
    <t>Välj typ av område för att få reduktionsfaktorn i din nya anläggning vid sensorstyrning. Välj inte en rubrik utan specifikt rum, annars ANNAT högst upp.</t>
  </si>
  <si>
    <t>Välj i DropDown</t>
  </si>
  <si>
    <t>Montage</t>
  </si>
  <si>
    <t>Flow D/I Sensor</t>
  </si>
  <si>
    <t>Box DP D/I MO Sensor BT</t>
  </si>
  <si>
    <t>Tryggve XXL 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</si>
</sst>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0\ &quot;kr&quot;"/>
    <numFmt numFmtId="165" formatCode="#,##0\ &quot;kr&quot;"/>
    <numFmt numFmtId="166" formatCode="0.0%"/>
    <numFmt numFmtId="167" formatCode="_-* #,##0_-;\-* #,##0_-;_-* &quot;-&quot;??_-;_-@_-"/>
    <numFmt numFmtId="168" formatCode="0.0"/>
    <numFmt numFmtId="169" formatCode="#,##0&quot; W&quot;"/>
    <numFmt numFmtId="170" formatCode="#,##0&quot; gr&quot;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8"/>
      <color indexed="81"/>
      <name val="Tahoma"/>
      <family val="2"/>
    </font>
    <font>
      <b/>
      <sz val="20"/>
      <name val="Arial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2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u/>
      <sz val="12"/>
      <name val="Calibri"/>
      <family val="2"/>
      <scheme val="minor"/>
    </font>
    <font>
      <sz val="10"/>
      <name val="Corbel"/>
      <family val="2"/>
    </font>
    <font>
      <u/>
      <sz val="10"/>
      <color indexed="12"/>
      <name val="Arial"/>
      <family val="2"/>
    </font>
    <font>
      <b/>
      <sz val="18"/>
      <name val="Corbel"/>
      <family val="2"/>
    </font>
    <font>
      <b/>
      <sz val="14"/>
      <color theme="1"/>
      <name val="Corbel"/>
      <family val="2"/>
    </font>
    <font>
      <b/>
      <sz val="11"/>
      <color theme="1"/>
      <name val="Corbel"/>
      <family val="2"/>
    </font>
    <font>
      <b/>
      <vertAlign val="superscript"/>
      <sz val="11"/>
      <color theme="1"/>
      <name val="Corbel"/>
      <family val="2"/>
    </font>
    <font>
      <b/>
      <sz val="10"/>
      <name val="Corbel"/>
      <family val="2"/>
    </font>
    <font>
      <b/>
      <sz val="11"/>
      <name val="Corbel"/>
      <family val="2"/>
    </font>
    <font>
      <b/>
      <vertAlign val="superscript"/>
      <sz val="11"/>
      <name val="Corbel"/>
      <family val="2"/>
    </font>
    <font>
      <i/>
      <sz val="11"/>
      <color theme="1"/>
      <name val="Corbel"/>
      <family val="2"/>
    </font>
    <font>
      <sz val="11"/>
      <color theme="1"/>
      <name val="Corbel"/>
      <family val="2"/>
    </font>
    <font>
      <sz val="11"/>
      <name val="Corbel"/>
      <family val="2"/>
    </font>
    <font>
      <u/>
      <sz val="10"/>
      <color indexed="12"/>
      <name val="Corbel"/>
      <family val="2"/>
    </font>
    <font>
      <sz val="8"/>
      <color indexed="81"/>
      <name val="Corbel"/>
      <family val="2"/>
    </font>
    <font>
      <b/>
      <sz val="14"/>
      <name val="Corbel"/>
      <family val="2"/>
    </font>
    <font>
      <sz val="10"/>
      <name val="Arial"/>
      <family val="2"/>
    </font>
    <font>
      <vertAlign val="subscript"/>
      <sz val="16"/>
      <name val="Arial"/>
      <family val="2"/>
    </font>
    <font>
      <vertAlign val="subscript"/>
      <sz val="10"/>
      <name val="Arial"/>
      <family val="2"/>
    </font>
    <font>
      <b/>
      <sz val="12"/>
      <color rgb="FFFF7C80"/>
      <name val="Arial"/>
      <family val="2"/>
    </font>
    <font>
      <b/>
      <sz val="11"/>
      <color rgb="FFFF7C8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9" fontId="36" fillId="0" borderId="0" applyFont="0" applyFill="0" applyBorder="0" applyAlignment="0" applyProtection="0"/>
  </cellStyleXfs>
  <cellXfs count="235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/>
    <xf numFmtId="10" fontId="0" fillId="0" borderId="0" xfId="0" applyNumberFormat="1"/>
    <xf numFmtId="2" fontId="0" fillId="0" borderId="0" xfId="0" applyNumberFormat="1"/>
    <xf numFmtId="4" fontId="0" fillId="0" borderId="0" xfId="0" applyNumberFormat="1"/>
    <xf numFmtId="0" fontId="9" fillId="0" borderId="0" xfId="0" applyFont="1"/>
    <xf numFmtId="10" fontId="9" fillId="0" borderId="0" xfId="0" applyNumberFormat="1" applyFont="1"/>
    <xf numFmtId="164" fontId="0" fillId="3" borderId="0" xfId="0" applyNumberFormat="1" applyFill="1" applyAlignment="1">
      <alignment horizontal="center"/>
    </xf>
    <xf numFmtId="0" fontId="3" fillId="0" borderId="4" xfId="0" applyFont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0" fontId="11" fillId="0" borderId="0" xfId="0" applyFo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2" xfId="0" applyBorder="1"/>
    <xf numFmtId="2" fontId="7" fillId="7" borderId="4" xfId="0" applyNumberFormat="1" applyFont="1" applyFill="1" applyBorder="1" applyAlignment="1">
      <alignment horizontal="center"/>
    </xf>
    <xf numFmtId="0" fontId="4" fillId="7" borderId="6" xfId="0" applyFont="1" applyFill="1" applyBorder="1"/>
    <xf numFmtId="0" fontId="4" fillId="7" borderId="7" xfId="0" applyFont="1" applyFill="1" applyBorder="1"/>
    <xf numFmtId="164" fontId="7" fillId="7" borderId="5" xfId="0" applyNumberFormat="1" applyFont="1" applyFill="1" applyBorder="1" applyAlignment="1">
      <alignment horizontal="center"/>
    </xf>
    <xf numFmtId="0" fontId="4" fillId="7" borderId="6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14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0" fillId="0" borderId="31" xfId="0" applyBorder="1"/>
    <xf numFmtId="0" fontId="0" fillId="0" borderId="33" xfId="0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 applyProtection="1">
      <protection locked="0"/>
    </xf>
    <xf numFmtId="3" fontId="18" fillId="0" borderId="0" xfId="0" applyNumberFormat="1" applyFont="1" applyAlignment="1">
      <alignment horizontal="center"/>
    </xf>
    <xf numFmtId="0" fontId="19" fillId="0" borderId="0" xfId="0" applyFont="1"/>
    <xf numFmtId="168" fontId="20" fillId="0" borderId="0" xfId="0" applyNumberFormat="1" applyFont="1"/>
    <xf numFmtId="0" fontId="21" fillId="9" borderId="0" xfId="0" applyFont="1" applyFill="1"/>
    <xf numFmtId="0" fontId="23" fillId="9" borderId="0" xfId="0" applyFont="1" applyFill="1"/>
    <xf numFmtId="0" fontId="24" fillId="9" borderId="0" xfId="0" applyFont="1" applyFill="1" applyAlignment="1">
      <alignment horizontal="left" vertical="top" wrapText="1"/>
    </xf>
    <xf numFmtId="0" fontId="24" fillId="9" borderId="0" xfId="0" applyFont="1" applyFill="1" applyAlignment="1">
      <alignment horizontal="left" vertical="top"/>
    </xf>
    <xf numFmtId="0" fontId="21" fillId="9" borderId="34" xfId="0" applyFont="1" applyFill="1" applyBorder="1"/>
    <xf numFmtId="0" fontId="25" fillId="0" borderId="3" xfId="3" applyFont="1" applyBorder="1"/>
    <xf numFmtId="0" fontId="25" fillId="0" borderId="3" xfId="3" applyFont="1" applyBorder="1" applyAlignment="1">
      <alignment horizontal="center" vertical="center"/>
    </xf>
    <xf numFmtId="0" fontId="25" fillId="0" borderId="3" xfId="3" applyFont="1" applyBorder="1" applyAlignment="1">
      <alignment horizontal="center" vertical="center" wrapText="1"/>
    </xf>
    <xf numFmtId="0" fontId="25" fillId="0" borderId="0" xfId="3" applyFont="1"/>
    <xf numFmtId="0" fontId="25" fillId="0" borderId="0" xfId="3" applyFont="1" applyAlignment="1">
      <alignment vertical="center"/>
    </xf>
    <xf numFmtId="0" fontId="25" fillId="0" borderId="10" xfId="3" applyFont="1" applyBorder="1" applyAlignment="1">
      <alignment vertical="center" wrapText="1"/>
    </xf>
    <xf numFmtId="0" fontId="25" fillId="0" borderId="0" xfId="3" applyFont="1" applyAlignment="1">
      <alignment horizontal="center" vertical="center" wrapText="1"/>
    </xf>
    <xf numFmtId="0" fontId="30" fillId="0" borderId="37" xfId="3" applyFont="1" applyBorder="1" applyAlignment="1">
      <alignment horizontal="center"/>
    </xf>
    <xf numFmtId="0" fontId="30" fillId="0" borderId="0" xfId="3" applyFont="1" applyAlignment="1">
      <alignment horizontal="center"/>
    </xf>
    <xf numFmtId="0" fontId="30" fillId="0" borderId="38" xfId="3" applyFont="1" applyBorder="1" applyAlignment="1">
      <alignment horizontal="center"/>
    </xf>
    <xf numFmtId="0" fontId="31" fillId="0" borderId="0" xfId="3" applyFont="1"/>
    <xf numFmtId="1" fontId="31" fillId="0" borderId="32" xfId="3" applyNumberFormat="1" applyFont="1" applyBorder="1" applyAlignment="1">
      <alignment horizontal="center"/>
    </xf>
    <xf numFmtId="0" fontId="31" fillId="0" borderId="0" xfId="3" applyFont="1" applyAlignment="1">
      <alignment horizontal="center"/>
    </xf>
    <xf numFmtId="0" fontId="31" fillId="0" borderId="39" xfId="3" applyFont="1" applyBorder="1" applyAlignment="1">
      <alignment horizontal="center"/>
    </xf>
    <xf numFmtId="0" fontId="21" fillId="9" borderId="40" xfId="0" applyFont="1" applyFill="1" applyBorder="1" applyAlignment="1">
      <alignment horizontal="center"/>
    </xf>
    <xf numFmtId="0" fontId="31" fillId="0" borderId="1" xfId="3" applyFont="1" applyBorder="1"/>
    <xf numFmtId="1" fontId="31" fillId="0" borderId="41" xfId="3" applyNumberFormat="1" applyFont="1" applyBorder="1" applyAlignment="1">
      <alignment horizontal="center"/>
    </xf>
    <xf numFmtId="0" fontId="31" fillId="0" borderId="1" xfId="3" applyFont="1" applyBorder="1" applyAlignment="1">
      <alignment horizontal="center"/>
    </xf>
    <xf numFmtId="0" fontId="31" fillId="0" borderId="42" xfId="3" applyFont="1" applyBorder="1" applyAlignment="1">
      <alignment horizontal="center"/>
    </xf>
    <xf numFmtId="0" fontId="21" fillId="9" borderId="43" xfId="0" applyFont="1" applyFill="1" applyBorder="1" applyAlignment="1">
      <alignment horizontal="center"/>
    </xf>
    <xf numFmtId="0" fontId="32" fillId="0" borderId="0" xfId="3" applyFont="1"/>
    <xf numFmtId="1" fontId="31" fillId="0" borderId="10" xfId="3" applyNumberFormat="1" applyFont="1" applyBorder="1" applyAlignment="1">
      <alignment horizontal="center"/>
    </xf>
    <xf numFmtId="0" fontId="21" fillId="9" borderId="44" xfId="0" applyFont="1" applyFill="1" applyBorder="1" applyAlignment="1">
      <alignment horizontal="center"/>
    </xf>
    <xf numFmtId="1" fontId="32" fillId="0" borderId="32" xfId="3" applyNumberFormat="1" applyFont="1" applyBorder="1" applyAlignment="1">
      <alignment horizontal="center"/>
    </xf>
    <xf numFmtId="0" fontId="33" fillId="9" borderId="0" xfId="2" applyFont="1" applyFill="1" applyAlignment="1" applyProtection="1"/>
    <xf numFmtId="0" fontId="31" fillId="0" borderId="40" xfId="3" applyFont="1" applyBorder="1" applyAlignment="1">
      <alignment horizontal="center"/>
    </xf>
    <xf numFmtId="0" fontId="31" fillId="0" borderId="0" xfId="3" applyFont="1" applyAlignment="1">
      <alignment wrapText="1"/>
    </xf>
    <xf numFmtId="1" fontId="31" fillId="0" borderId="32" xfId="3" applyNumberFormat="1" applyFont="1" applyBorder="1" applyAlignment="1">
      <alignment horizontal="center" wrapText="1"/>
    </xf>
    <xf numFmtId="0" fontId="30" fillId="0" borderId="0" xfId="3" applyFont="1"/>
    <xf numFmtId="0" fontId="31" fillId="9" borderId="0" xfId="3" applyFont="1" applyFill="1"/>
    <xf numFmtId="0" fontId="31" fillId="0" borderId="0" xfId="4" applyFont="1"/>
    <xf numFmtId="0" fontId="35" fillId="9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1" fillId="0" borderId="0" xfId="0" applyFont="1"/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7" xfId="0" applyBorder="1"/>
    <xf numFmtId="0" fontId="2" fillId="0" borderId="15" xfId="0" applyFont="1" applyBorder="1" applyAlignment="1">
      <alignment horizontal="center"/>
    </xf>
    <xf numFmtId="0" fontId="2" fillId="0" borderId="15" xfId="0" applyFont="1" applyBorder="1"/>
    <xf numFmtId="0" fontId="2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" xfId="0" applyBorder="1"/>
    <xf numFmtId="0" fontId="0" fillId="0" borderId="23" xfId="0" applyBorder="1"/>
    <xf numFmtId="0" fontId="0" fillId="0" borderId="53" xfId="0" applyBorder="1" applyAlignment="1">
      <alignment horizontal="center"/>
    </xf>
    <xf numFmtId="0" fontId="0" fillId="0" borderId="25" xfId="0" applyBorder="1"/>
    <xf numFmtId="0" fontId="2" fillId="0" borderId="25" xfId="0" applyFont="1" applyBorder="1"/>
    <xf numFmtId="0" fontId="0" fillId="0" borderId="48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35" xfId="0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6" xfId="0" applyBorder="1"/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4" borderId="57" xfId="0" applyFill="1" applyBorder="1"/>
    <xf numFmtId="0" fontId="0" fillId="2" borderId="59" xfId="0" applyFill="1" applyBorder="1"/>
    <xf numFmtId="0" fontId="2" fillId="0" borderId="12" xfId="0" applyFont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0" fillId="0" borderId="14" xfId="0" applyBorder="1"/>
    <xf numFmtId="0" fontId="2" fillId="0" borderId="14" xfId="0" applyFont="1" applyBorder="1"/>
    <xf numFmtId="0" fontId="0" fillId="0" borderId="17" xfId="0" applyBorder="1"/>
    <xf numFmtId="0" fontId="7" fillId="0" borderId="18" xfId="0" applyFont="1" applyBorder="1"/>
    <xf numFmtId="0" fontId="7" fillId="0" borderId="15" xfId="0" applyFont="1" applyBorder="1"/>
    <xf numFmtId="0" fontId="7" fillId="0" borderId="19" xfId="0" applyFont="1" applyBorder="1"/>
    <xf numFmtId="0" fontId="2" fillId="0" borderId="6" xfId="0" applyFont="1" applyBorder="1"/>
    <xf numFmtId="0" fontId="2" fillId="0" borderId="16" xfId="0" applyFont="1" applyBorder="1" applyAlignment="1">
      <alignment horizontal="center"/>
    </xf>
    <xf numFmtId="0" fontId="0" fillId="0" borderId="7" xfId="0" applyBorder="1"/>
    <xf numFmtId="9" fontId="0" fillId="0" borderId="4" xfId="0" applyNumberForma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5" xfId="0" applyNumberFormat="1" applyBorder="1"/>
    <xf numFmtId="0" fontId="0" fillId="0" borderId="4" xfId="0" applyBorder="1"/>
    <xf numFmtId="0" fontId="0" fillId="0" borderId="8" xfId="0" applyBorder="1"/>
    <xf numFmtId="0" fontId="22" fillId="0" borderId="0" xfId="2" applyAlignment="1" applyProtection="1"/>
    <xf numFmtId="0" fontId="25" fillId="0" borderId="35" xfId="3" applyFont="1" applyBorder="1" applyAlignment="1">
      <alignment horizontal="center" vertical="center" wrapText="1"/>
    </xf>
    <xf numFmtId="2" fontId="31" fillId="0" borderId="0" xfId="3" applyNumberFormat="1" applyFont="1" applyAlignment="1">
      <alignment horizontal="center"/>
    </xf>
    <xf numFmtId="2" fontId="31" fillId="0" borderId="60" xfId="3" applyNumberFormat="1" applyFont="1" applyBorder="1" applyAlignment="1">
      <alignment horizontal="center"/>
    </xf>
    <xf numFmtId="0" fontId="0" fillId="10" borderId="0" xfId="0" applyFill="1"/>
    <xf numFmtId="0" fontId="7" fillId="10" borderId="0" xfId="0" applyFont="1" applyFill="1"/>
    <xf numFmtId="0" fontId="0" fillId="11" borderId="0" xfId="0" applyFill="1"/>
    <xf numFmtId="0" fontId="7" fillId="11" borderId="0" xfId="0" applyFont="1" applyFill="1"/>
    <xf numFmtId="0" fontId="4" fillId="7" borderId="16" xfId="0" applyFont="1" applyFill="1" applyBorder="1" applyAlignment="1">
      <alignment horizontal="left"/>
    </xf>
    <xf numFmtId="0" fontId="4" fillId="7" borderId="16" xfId="0" applyFont="1" applyFill="1" applyBorder="1"/>
    <xf numFmtId="0" fontId="12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4" fillId="8" borderId="3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5" fontId="8" fillId="7" borderId="6" xfId="0" applyNumberFormat="1" applyFont="1" applyFill="1" applyBorder="1"/>
    <xf numFmtId="165" fontId="8" fillId="7" borderId="7" xfId="0" applyNumberFormat="1" applyFont="1" applyFill="1" applyBorder="1"/>
    <xf numFmtId="165" fontId="8" fillId="7" borderId="16" xfId="0" applyNumberFormat="1" applyFont="1" applyFill="1" applyBorder="1"/>
    <xf numFmtId="0" fontId="14" fillId="0" borderId="0" xfId="0" applyFont="1" applyAlignment="1">
      <alignment horizontal="center"/>
    </xf>
    <xf numFmtId="165" fontId="8" fillId="7" borderId="16" xfId="0" applyNumberFormat="1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169" fontId="2" fillId="7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/>
    </xf>
    <xf numFmtId="0" fontId="0" fillId="7" borderId="0" xfId="0" applyFill="1"/>
    <xf numFmtId="0" fontId="2" fillId="7" borderId="0" xfId="0" applyFont="1" applyFill="1"/>
    <xf numFmtId="169" fontId="0" fillId="0" borderId="3" xfId="0" applyNumberFormat="1" applyBorder="1" applyAlignment="1">
      <alignment horizontal="center"/>
    </xf>
    <xf numFmtId="169" fontId="7" fillId="7" borderId="3" xfId="0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2" fontId="25" fillId="0" borderId="3" xfId="3" applyNumberFormat="1" applyFont="1" applyBorder="1" applyAlignment="1">
      <alignment horizontal="center" vertical="center"/>
    </xf>
    <xf numFmtId="2" fontId="25" fillId="0" borderId="0" xfId="3" applyNumberFormat="1" applyFont="1" applyAlignment="1">
      <alignment vertical="center"/>
    </xf>
    <xf numFmtId="2" fontId="31" fillId="0" borderId="0" xfId="3" applyNumberFormat="1" applyFont="1"/>
    <xf numFmtId="2" fontId="31" fillId="0" borderId="1" xfId="3" applyNumberFormat="1" applyFont="1" applyBorder="1"/>
    <xf numFmtId="2" fontId="32" fillId="0" borderId="0" xfId="3" applyNumberFormat="1" applyFont="1"/>
    <xf numFmtId="2" fontId="31" fillId="0" borderId="0" xfId="3" applyNumberFormat="1" applyFont="1" applyAlignment="1">
      <alignment wrapText="1"/>
    </xf>
    <xf numFmtId="2" fontId="0" fillId="0" borderId="0" xfId="0" applyNumberFormat="1" applyAlignment="1">
      <alignment horizontal="center"/>
    </xf>
    <xf numFmtId="169" fontId="7" fillId="7" borderId="3" xfId="0" applyNumberFormat="1" applyFont="1" applyFill="1" applyBorder="1" applyAlignment="1">
      <alignment horizontal="center" vertical="center"/>
    </xf>
    <xf numFmtId="168" fontId="7" fillId="7" borderId="3" xfId="0" applyNumberFormat="1" applyFont="1" applyFill="1" applyBorder="1" applyAlignment="1">
      <alignment horizontal="center"/>
    </xf>
    <xf numFmtId="168" fontId="7" fillId="7" borderId="1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7" fontId="0" fillId="0" borderId="0" xfId="0" applyNumberFormat="1"/>
    <xf numFmtId="166" fontId="8" fillId="0" borderId="0" xfId="0" applyNumberFormat="1" applyFont="1"/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vertical="center"/>
    </xf>
    <xf numFmtId="10" fontId="9" fillId="0" borderId="0" xfId="0" applyNumberFormat="1" applyFont="1" applyAlignment="1">
      <alignment vertical="center"/>
    </xf>
    <xf numFmtId="0" fontId="39" fillId="0" borderId="0" xfId="0" applyFont="1"/>
    <xf numFmtId="0" fontId="4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70" fontId="8" fillId="7" borderId="0" xfId="1" applyNumberFormat="1" applyFont="1" applyFill="1" applyBorder="1" applyAlignment="1">
      <alignment horizontal="center" vertical="center"/>
    </xf>
    <xf numFmtId="170" fontId="0" fillId="0" borderId="0" xfId="0" applyNumberFormat="1" applyAlignment="1">
      <alignment horizontal="center" vertical="center"/>
    </xf>
    <xf numFmtId="166" fontId="8" fillId="7" borderId="0" xfId="5" applyNumberFormat="1" applyFont="1" applyFill="1" applyBorder="1" applyAlignment="1">
      <alignment horizontal="center" vertical="center"/>
    </xf>
    <xf numFmtId="166" fontId="0" fillId="0" borderId="0" xfId="5" applyNumberFormat="1" applyFont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18" xfId="0" applyBorder="1" applyAlignment="1">
      <alignment horizontal="right"/>
    </xf>
    <xf numFmtId="14" fontId="3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left"/>
    </xf>
    <xf numFmtId="165" fontId="8" fillId="7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61" xfId="0" applyFont="1" applyBorder="1" applyAlignment="1">
      <alignment horizontal="right"/>
    </xf>
    <xf numFmtId="0" fontId="0" fillId="0" borderId="62" xfId="0" applyBorder="1" applyAlignment="1">
      <alignment horizontal="right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left"/>
    </xf>
    <xf numFmtId="0" fontId="30" fillId="0" borderId="0" xfId="3" applyFont="1" applyAlignment="1">
      <alignment wrapText="1"/>
    </xf>
    <xf numFmtId="0" fontId="0" fillId="0" borderId="0" xfId="0" applyAlignment="1">
      <alignment wrapText="1"/>
    </xf>
    <xf numFmtId="0" fontId="24" fillId="9" borderId="0" xfId="0" applyFont="1" applyFill="1" applyAlignment="1">
      <alignment horizontal="left" vertical="top" wrapText="1"/>
    </xf>
    <xf numFmtId="0" fontId="24" fillId="9" borderId="0" xfId="0" applyFont="1" applyFill="1" applyAlignment="1">
      <alignment horizontal="left" vertical="top"/>
    </xf>
    <xf numFmtId="0" fontId="21" fillId="0" borderId="0" xfId="0" applyFont="1"/>
    <xf numFmtId="0" fontId="21" fillId="9" borderId="0" xfId="0" applyFont="1" applyFill="1" applyAlignment="1">
      <alignment horizontal="left" vertical="top" wrapText="1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wrapText="1"/>
    </xf>
    <xf numFmtId="0" fontId="0" fillId="0" borderId="0" xfId="0"/>
    <xf numFmtId="0" fontId="27" fillId="9" borderId="35" xfId="0" applyFont="1" applyFill="1" applyBorder="1" applyAlignment="1">
      <alignment horizontal="center" vertical="top" wrapText="1"/>
    </xf>
    <xf numFmtId="0" fontId="27" fillId="9" borderId="2" xfId="0" applyFont="1" applyFill="1" applyBorder="1" applyAlignment="1">
      <alignment horizontal="center" vertical="top" wrapText="1"/>
    </xf>
    <xf numFmtId="0" fontId="27" fillId="9" borderId="36" xfId="0" applyFont="1" applyFill="1" applyBorder="1" applyAlignment="1">
      <alignment horizontal="center" vertical="top" wrapText="1"/>
    </xf>
  </cellXfs>
  <cellStyles count="6">
    <cellStyle name="Hyperlänk" xfId="2" builtinId="8"/>
    <cellStyle name="Normal" xfId="0" builtinId="0"/>
    <cellStyle name="Normal 3" xfId="4" xr:uid="{C7FC47ED-338B-402B-B2E2-CB87CDF11A00}"/>
    <cellStyle name="Normal 4" xfId="3" xr:uid="{F40ED714-AF2F-43E6-9976-33EF39575654}"/>
    <cellStyle name="Procent" xfId="5" builtinId="5"/>
    <cellStyle name="Tusental" xfId="1" builtinId="3"/>
  </cellStyles>
  <dxfs count="0"/>
  <tableStyles count="0" defaultTableStyle="TableStyleMedium9" defaultPivotStyle="PivotStyleLight16"/>
  <colors>
    <mruColors>
      <color rgb="FFFF7C80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165131270772456"/>
          <c:y val="0.16243835386533612"/>
          <c:w val="0.63777237477043414"/>
          <c:h val="0.7962285672699404"/>
        </c:manualLayout>
      </c:layout>
      <c:pieChart>
        <c:varyColors val="1"/>
        <c:ser>
          <c:idx val="0"/>
          <c:order val="0"/>
          <c:spPr>
            <a:solidFill>
              <a:srgbClr val="FF7C80"/>
            </a:solidFill>
          </c:spPr>
          <c:dPt>
            <c:idx val="0"/>
            <c:bubble3D val="0"/>
            <c:spPr>
              <a:solidFill>
                <a:srgbClr val="FF7C8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088B-4BC6-842E-F2E42FD364EF}"/>
              </c:ext>
            </c:extLst>
          </c:dPt>
          <c:dPt>
            <c:idx val="1"/>
            <c:bubble3D val="0"/>
            <c:spPr>
              <a:solidFill>
                <a:srgbClr val="33CCCC"/>
              </a:solidFill>
              <a:ln>
                <a:solidFill>
                  <a:srgbClr val="33CCCC"/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0-5898-41F4-92E5-C07DE7852B8C}"/>
              </c:ext>
            </c:extLst>
          </c:dPt>
          <c:dLbls>
            <c:numFmt formatCode="0%" sourceLinked="0"/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'...Energikalkyl..'!$I$80:$J$80</c:f>
              <c:numCache>
                <c:formatCode>#,##0.00</c:formatCode>
                <c:ptCount val="2"/>
                <c:pt idx="0" formatCode="0.00">
                  <c:v>0.54154546143929627</c:v>
                </c:pt>
                <c:pt idx="1">
                  <c:v>0.45845453856070373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98-41F4-92E5-C07DE7852B8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CO</a:t>
            </a:r>
            <a:r>
              <a:rPr lang="sv-SE" baseline="-25000"/>
              <a:t>2</a:t>
            </a:r>
            <a:r>
              <a:rPr lang="sv-SE"/>
              <a:t> utsläpp</a:t>
            </a:r>
            <a:r>
              <a:rPr lang="sv-SE" baseline="0"/>
              <a:t> / år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1.3471106982671644E-2"/>
          <c:y val="0.18426992800637362"/>
          <c:w val="0.97305778603465676"/>
          <c:h val="0.699575515270742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4196-47D3-894F-ADBE2A8C6FC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3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6-4196-47D3-894F-ADBE2A8C6F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'...Energikalkyl..'!$B$96:$B$97</c:f>
              <c:strCache>
                <c:ptCount val="2"/>
                <c:pt idx="0">
                  <c:v>CO2 utsläpp / år i gram, befintlig anläggning</c:v>
                </c:pt>
                <c:pt idx="1">
                  <c:v>CO2 utsläpp / år i gram, ny anläggning</c:v>
                </c:pt>
              </c:strCache>
            </c:strRef>
          </c:cat>
          <c:val>
            <c:numRef>
              <c:f>'...Energikalkyl..'!$C$96:$C$97</c:f>
              <c:numCache>
                <c:formatCode>_-* #\ ##0_-;\-* #\ ##0_-;_-* "-"??_-;_-@_-</c:formatCode>
                <c:ptCount val="2"/>
                <c:pt idx="0">
                  <c:v>32967.5</c:v>
                </c:pt>
                <c:pt idx="1">
                  <c:v>15114.1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C-483E-AA3E-D853E0CC075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59709376"/>
        <c:axId val="459720856"/>
      </c:barChart>
      <c:catAx>
        <c:axId val="45970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9720856"/>
        <c:crosses val="autoZero"/>
        <c:auto val="1"/>
        <c:lblAlgn val="ctr"/>
        <c:lblOffset val="100"/>
        <c:noMultiLvlLbl val="0"/>
      </c:catAx>
      <c:valAx>
        <c:axId val="459720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crossAx val="45970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Energikostnad i kronor </a:t>
            </a:r>
            <a:r>
              <a:rPr lang="sv-SE" baseline="0"/>
              <a:t>/ år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1.3471106982671644E-2"/>
          <c:y val="0.18426992800637362"/>
          <c:w val="0.97305778603465676"/>
          <c:h val="0.699575515270742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'...Energikalkyl..'!$C$73</c:f>
              <c:strCache>
                <c:ptCount val="1"/>
                <c:pt idx="0">
                  <c:v>Energikostnad i kronor/år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7C80"/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107B-4C61-8E8B-2CCF0F833F25}"/>
              </c:ext>
            </c:extLst>
          </c:dPt>
          <c:dPt>
            <c:idx val="1"/>
            <c:invertIfNegative val="0"/>
            <c:bubble3D val="0"/>
            <c:spPr>
              <a:solidFill>
                <a:srgbClr val="33CCCC"/>
              </a:solidFill>
              <a:ln w="9525" cap="flat" cmpd="sng" algn="ctr">
                <a:solidFill>
                  <a:srgbClr val="33CCCC">
                    <a:alpha val="50000"/>
                  </a:srgbClr>
                </a:solidFill>
                <a:round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107B-4C61-8E8B-2CCF0F833F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'...Energikalkyl..'!$C$74:$C$75</c:f>
              <c:strCache>
                <c:ptCount val="2"/>
                <c:pt idx="0">
                  <c:v>Befintlig anläggning</c:v>
                </c:pt>
                <c:pt idx="1">
                  <c:v>Ny anläggning</c:v>
                </c:pt>
              </c:strCache>
            </c:strRef>
          </c:cat>
          <c:val>
            <c:numRef>
              <c:f>'...Energikalkyl..'!$E$74:$E$75</c:f>
              <c:numCache>
                <c:formatCode>#\ ##0\ "kr"</c:formatCode>
                <c:ptCount val="2"/>
                <c:pt idx="0">
                  <c:v>288795.3</c:v>
                </c:pt>
                <c:pt idx="1">
                  <c:v>132399.516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7B-4C61-8E8B-2CCF0F833F2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59709376"/>
        <c:axId val="459720856"/>
      </c:barChart>
      <c:catAx>
        <c:axId val="459709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59720856"/>
        <c:crosses val="autoZero"/>
        <c:auto val="1"/>
        <c:lblAlgn val="ctr"/>
        <c:lblOffset val="100"/>
        <c:noMultiLvlLbl val="0"/>
      </c:catAx>
      <c:valAx>
        <c:axId val="45972085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\ ##0\ &quot;kr&quot;" sourceLinked="1"/>
        <c:majorTickMark val="none"/>
        <c:minorTickMark val="none"/>
        <c:tickLblPos val="nextTo"/>
        <c:crossAx val="459709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292895</xdr:colOff>
      <xdr:row>71</xdr:row>
      <xdr:rowOff>171450</xdr:rowOff>
    </xdr:from>
    <xdr:to>
      <xdr:col>10</xdr:col>
      <xdr:colOff>407195</xdr:colOff>
      <xdr:row>88</xdr:row>
      <xdr:rowOff>78525</xdr:rowOff>
    </xdr:to>
    <xdr:graphicFrame macro="">
      <xdr:nvGraphicFramePr>
        <xdr:cNvPr id="1039" name="Chart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339725</xdr:colOff>
      <xdr:row>72</xdr:row>
      <xdr:rowOff>95250</xdr:rowOff>
    </xdr:from>
    <xdr:ext cx="1352550" cy="260350"/>
    <xdr:sp macro="" textlink="">
      <xdr:nvSpPr>
        <xdr:cNvPr id="1040" name="Text Box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11550650" y="14782800"/>
          <a:ext cx="1352550" cy="26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27432" rIns="0" bIns="0" anchor="t" upright="1">
          <a:spAutoFit/>
        </a:bodyPr>
        <a:lstStyle/>
        <a:p>
          <a:pPr algn="l" rtl="0">
            <a:defRPr sz="1000"/>
          </a:pPr>
          <a: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Besparing i </a:t>
          </a:r>
          <a:r>
            <a:rPr lang="sv-S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% </a:t>
          </a:r>
          <a:r>
            <a:rPr lang="sv-S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/ år</a:t>
          </a:r>
        </a:p>
      </xdr:txBody>
    </xdr:sp>
    <xdr:clientData/>
  </xdr:oneCellAnchor>
  <xdr:twoCellAnchor>
    <xdr:from>
      <xdr:col>0</xdr:col>
      <xdr:colOff>19049</xdr:colOff>
      <xdr:row>89</xdr:row>
      <xdr:rowOff>45244</xdr:rowOff>
    </xdr:from>
    <xdr:to>
      <xdr:col>7</xdr:col>
      <xdr:colOff>183674</xdr:colOff>
      <xdr:row>105</xdr:row>
      <xdr:rowOff>114244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BAF8783C-2F8B-4582-A8B1-B1C336BD7F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19049</xdr:colOff>
      <xdr:row>71</xdr:row>
      <xdr:rowOff>171450</xdr:rowOff>
    </xdr:from>
    <xdr:to>
      <xdr:col>7</xdr:col>
      <xdr:colOff>183674</xdr:colOff>
      <xdr:row>88</xdr:row>
      <xdr:rowOff>78525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6EA0A76B-D2F5-4E5A-90E9-46455CE65E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1091045</xdr:colOff>
      <xdr:row>6</xdr:row>
      <xdr:rowOff>173182</xdr:rowOff>
    </xdr:from>
    <xdr:to>
      <xdr:col>0</xdr:col>
      <xdr:colOff>1099705</xdr:colOff>
      <xdr:row>8</xdr:row>
      <xdr:rowOff>138545</xdr:rowOff>
    </xdr:to>
    <xdr:cxnSp macro="">
      <xdr:nvCxnSpPr>
        <xdr:cNvPr id="3" name="Rak pilkoppling 2">
          <a:extLst>
            <a:ext uri="{FF2B5EF4-FFF2-40B4-BE49-F238E27FC236}">
              <a16:creationId xmlns:a16="http://schemas.microsoft.com/office/drawing/2014/main" id="{C6B7A9B7-D1C2-4C3E-8440-184F63AE28B6}"/>
            </a:ext>
          </a:extLst>
        </xdr:cNvPr>
        <xdr:cNvCxnSpPr/>
      </xdr:nvCxnSpPr>
      <xdr:spPr>
        <a:xfrm flipH="1">
          <a:off x="1091045" y="1532659"/>
          <a:ext cx="8660" cy="207818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7620</xdr:rowOff>
    </xdr:from>
    <xdr:to>
      <xdr:col>6</xdr:col>
      <xdr:colOff>209496</xdr:colOff>
      <xdr:row>8</xdr:row>
      <xdr:rowOff>196373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374541D9-2022-4F81-A87F-D1E6F72E2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05740"/>
          <a:ext cx="4004255" cy="15451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211</xdr:row>
      <xdr:rowOff>104775</xdr:rowOff>
    </xdr:from>
    <xdr:to>
      <xdr:col>6</xdr:col>
      <xdr:colOff>1028700</xdr:colOff>
      <xdr:row>213</xdr:row>
      <xdr:rowOff>142875</xdr:rowOff>
    </xdr:to>
    <xdr:pic>
      <xdr:nvPicPr>
        <xdr:cNvPr id="2065" name="Picture 17">
          <a:extLst>
            <a:ext uri="{FF2B5EF4-FFF2-40B4-BE49-F238E27FC236}">
              <a16:creationId xmlns:a16="http://schemas.microsoft.com/office/drawing/2014/main" id="{00000000-0008-0000-01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14800" y="36566475"/>
          <a:ext cx="20097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upphandlingsmyndigheten.se/omraden/lcc/lcc-kalkyler/inomhusbelysning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</sheetPr>
  <dimension ref="A1:K97"/>
  <sheetViews>
    <sheetView showGridLines="0" tabSelected="1" zoomScale="80" zoomScaleNormal="80" workbookViewId="0">
      <selection activeCell="D26" sqref="D26"/>
    </sheetView>
  </sheetViews>
  <sheetFormatPr defaultRowHeight="12.75" x14ac:dyDescent="0.2"/>
  <cols>
    <col min="1" max="1" width="20" customWidth="1"/>
    <col min="2" max="2" width="14.140625" customWidth="1"/>
    <col min="3" max="3" width="40.7109375" bestFit="1" customWidth="1"/>
    <col min="4" max="4" width="12.7109375" customWidth="1"/>
    <col min="5" max="5" width="16.5703125" style="4" customWidth="1"/>
    <col min="6" max="6" width="44.85546875" bestFit="1" customWidth="1"/>
    <col min="7" max="7" width="16.42578125" customWidth="1"/>
    <col min="8" max="8" width="14.5703125" customWidth="1"/>
    <col min="9" max="9" width="13.7109375" bestFit="1" customWidth="1"/>
    <col min="10" max="10" width="20.42578125" customWidth="1"/>
    <col min="11" max="11" width="12.140625" customWidth="1"/>
  </cols>
  <sheetData>
    <row r="1" spans="1:10" ht="21.75" customHeight="1" thickBot="1" x14ac:dyDescent="0.4">
      <c r="A1" s="52" t="s">
        <v>0</v>
      </c>
      <c r="B1" s="52"/>
      <c r="C1" s="52"/>
      <c r="D1" s="52"/>
      <c r="E1" s="166"/>
      <c r="F1" s="1"/>
    </row>
    <row r="2" spans="1:10" ht="18.75" customHeight="1" thickBot="1" x14ac:dyDescent="0.35">
      <c r="A2" s="163" t="s">
        <v>1</v>
      </c>
      <c r="B2" s="163"/>
      <c r="C2" s="165"/>
      <c r="D2" s="165"/>
      <c r="E2" s="167"/>
      <c r="F2" s="164"/>
    </row>
    <row r="3" spans="1:10" ht="18" customHeight="1" x14ac:dyDescent="0.2">
      <c r="A3" s="1" t="s">
        <v>2</v>
      </c>
      <c r="B3" s="220"/>
      <c r="C3" s="221"/>
      <c r="D3" s="221"/>
      <c r="E3" s="221"/>
      <c r="F3" s="221"/>
      <c r="G3" s="221"/>
      <c r="H3" s="221"/>
      <c r="I3" s="221"/>
      <c r="J3" s="221"/>
    </row>
    <row r="4" spans="1:10" ht="18" customHeight="1" x14ac:dyDescent="0.2">
      <c r="A4" s="1" t="s">
        <v>3</v>
      </c>
      <c r="B4" s="222"/>
      <c r="C4" s="213"/>
      <c r="D4" s="213"/>
      <c r="E4" s="213"/>
      <c r="F4" s="213"/>
      <c r="G4" s="213"/>
      <c r="H4" s="213"/>
      <c r="I4" s="213"/>
      <c r="J4" s="213"/>
    </row>
    <row r="5" spans="1:10" ht="18" customHeight="1" x14ac:dyDescent="0.2">
      <c r="A5" s="1" t="s">
        <v>4</v>
      </c>
      <c r="B5" s="212"/>
      <c r="C5" s="213"/>
      <c r="D5" s="213"/>
      <c r="E5" s="213"/>
      <c r="F5" s="213"/>
      <c r="G5" s="213"/>
      <c r="H5" s="213"/>
      <c r="I5" s="213"/>
      <c r="J5" s="213"/>
    </row>
    <row r="6" spans="1:10" ht="12.75" customHeight="1" x14ac:dyDescent="0.2"/>
    <row r="7" spans="1:10" ht="15" customHeight="1" x14ac:dyDescent="0.25">
      <c r="A7" s="202" t="s">
        <v>351</v>
      </c>
    </row>
    <row r="8" spans="1:10" ht="3.75" customHeight="1" x14ac:dyDescent="0.2"/>
    <row r="9" spans="1:10" s="162" customFormat="1" ht="31.5" x14ac:dyDescent="0.2">
      <c r="A9" s="171" t="s">
        <v>201</v>
      </c>
      <c r="B9" s="172" t="s">
        <v>15</v>
      </c>
      <c r="C9" s="171" t="s">
        <v>349</v>
      </c>
      <c r="D9" s="171" t="s">
        <v>353</v>
      </c>
      <c r="E9" s="172" t="s">
        <v>126</v>
      </c>
      <c r="F9" s="172" t="s">
        <v>208</v>
      </c>
      <c r="G9" s="172" t="s">
        <v>6</v>
      </c>
      <c r="H9" s="172" t="s">
        <v>7</v>
      </c>
      <c r="I9" s="172" t="s">
        <v>8</v>
      </c>
      <c r="J9" s="161" t="s">
        <v>9</v>
      </c>
    </row>
    <row r="10" spans="1:10" ht="15" customHeight="1" x14ac:dyDescent="0.2">
      <c r="A10" s="50" t="s">
        <v>38</v>
      </c>
      <c r="B10" s="50">
        <v>30</v>
      </c>
      <c r="C10" s="51" t="s">
        <v>163</v>
      </c>
      <c r="D10" s="51"/>
      <c r="E10" s="173">
        <f>IFERROR(VLOOKUP(C10,Data!$C$2:$D$61,2,FALSE)," ")</f>
        <v>93.5</v>
      </c>
      <c r="F10" s="173">
        <f>E10*B10</f>
        <v>2805</v>
      </c>
      <c r="G10" s="190">
        <f t="shared" ref="G10:G19" si="0">B10*E10</f>
        <v>2805</v>
      </c>
      <c r="H10" s="3">
        <v>12</v>
      </c>
      <c r="I10" s="191">
        <f t="shared" ref="I10" si="1">(H10*G10)/1000</f>
        <v>33.659999999999997</v>
      </c>
      <c r="J10" s="51"/>
    </row>
    <row r="11" spans="1:10" ht="15" customHeight="1" x14ac:dyDescent="0.2">
      <c r="A11" s="50" t="s">
        <v>190</v>
      </c>
      <c r="B11" s="50">
        <v>120</v>
      </c>
      <c r="C11" s="51" t="s">
        <v>140</v>
      </c>
      <c r="D11" s="51"/>
      <c r="E11" s="173">
        <f>IFERROR(VLOOKUP(C11,Data!$C$2:$D$61,2,FALSE)," ")</f>
        <v>90</v>
      </c>
      <c r="F11" s="173">
        <f t="shared" ref="F11:F19" si="2">E11*B11</f>
        <v>10800</v>
      </c>
      <c r="G11" s="190">
        <f t="shared" si="0"/>
        <v>10800</v>
      </c>
      <c r="H11" s="3">
        <v>10</v>
      </c>
      <c r="I11" s="191">
        <f>(H11*G11)/1000</f>
        <v>108</v>
      </c>
      <c r="J11" s="51"/>
    </row>
    <row r="12" spans="1:10" ht="15" customHeight="1" x14ac:dyDescent="0.2">
      <c r="A12" s="50" t="s">
        <v>192</v>
      </c>
      <c r="B12" s="50">
        <v>80</v>
      </c>
      <c r="C12" s="51" t="s">
        <v>167</v>
      </c>
      <c r="D12" s="51"/>
      <c r="E12" s="173">
        <f>IFERROR(VLOOKUP(C12,Data!$C$2:$D$61,2,FALSE)," ")</f>
        <v>109</v>
      </c>
      <c r="F12" s="173">
        <f t="shared" si="2"/>
        <v>8720</v>
      </c>
      <c r="G12" s="190">
        <f t="shared" si="0"/>
        <v>8720</v>
      </c>
      <c r="H12" s="3">
        <v>14</v>
      </c>
      <c r="I12" s="191">
        <f t="shared" ref="I12:I19" si="3">(H12*G12)/1000</f>
        <v>122.08</v>
      </c>
      <c r="J12" s="51"/>
    </row>
    <row r="13" spans="1:10" ht="15" customHeight="1" x14ac:dyDescent="0.2">
      <c r="A13" s="50" t="s">
        <v>193</v>
      </c>
      <c r="B13" s="50"/>
      <c r="C13" s="51" t="s">
        <v>129</v>
      </c>
      <c r="D13" s="51"/>
      <c r="E13" s="173">
        <f>IFERROR(VLOOKUP(C13,Data!$C$2:$D$61,2,FALSE)," ")</f>
        <v>0</v>
      </c>
      <c r="F13" s="173">
        <f t="shared" si="2"/>
        <v>0</v>
      </c>
      <c r="G13" s="190">
        <f t="shared" si="0"/>
        <v>0</v>
      </c>
      <c r="H13" s="3"/>
      <c r="I13" s="191">
        <f t="shared" si="3"/>
        <v>0</v>
      </c>
      <c r="J13" s="51"/>
    </row>
    <row r="14" spans="1:10" ht="15" customHeight="1" x14ac:dyDescent="0.2">
      <c r="A14" s="50" t="s">
        <v>193</v>
      </c>
      <c r="B14" s="50"/>
      <c r="C14" s="51" t="s">
        <v>129</v>
      </c>
      <c r="D14" s="51"/>
      <c r="E14" s="173">
        <f>IFERROR(VLOOKUP(C14,Data!$C$2:$D$61,2,FALSE)," ")</f>
        <v>0</v>
      </c>
      <c r="F14" s="173">
        <f t="shared" si="2"/>
        <v>0</v>
      </c>
      <c r="G14" s="190">
        <f t="shared" si="0"/>
        <v>0</v>
      </c>
      <c r="H14" s="3"/>
      <c r="I14" s="191">
        <f t="shared" si="3"/>
        <v>0</v>
      </c>
      <c r="J14" s="51"/>
    </row>
    <row r="15" spans="1:10" ht="15" customHeight="1" x14ac:dyDescent="0.2">
      <c r="A15" s="50" t="s">
        <v>193</v>
      </c>
      <c r="B15" s="50"/>
      <c r="C15" s="51" t="s">
        <v>129</v>
      </c>
      <c r="D15" s="51"/>
      <c r="E15" s="173">
        <f>IFERROR(VLOOKUP(C15,Data!$C$2:$D$61,2,FALSE)," ")</f>
        <v>0</v>
      </c>
      <c r="F15" s="173">
        <f t="shared" si="2"/>
        <v>0</v>
      </c>
      <c r="G15" s="190">
        <f t="shared" si="0"/>
        <v>0</v>
      </c>
      <c r="H15" s="3"/>
      <c r="I15" s="191">
        <f t="shared" si="3"/>
        <v>0</v>
      </c>
      <c r="J15" s="51"/>
    </row>
    <row r="16" spans="1:10" ht="15" customHeight="1" x14ac:dyDescent="0.2">
      <c r="A16" s="50" t="s">
        <v>193</v>
      </c>
      <c r="B16" s="50"/>
      <c r="C16" s="51" t="s">
        <v>129</v>
      </c>
      <c r="D16" s="51"/>
      <c r="E16" s="173">
        <f>IFERROR(VLOOKUP(C16,Data!$C$2:$D$61,2,FALSE)," ")</f>
        <v>0</v>
      </c>
      <c r="F16" s="173">
        <f t="shared" si="2"/>
        <v>0</v>
      </c>
      <c r="G16" s="190">
        <f t="shared" si="0"/>
        <v>0</v>
      </c>
      <c r="H16" s="3"/>
      <c r="I16" s="191">
        <f t="shared" si="3"/>
        <v>0</v>
      </c>
      <c r="J16" s="51"/>
    </row>
    <row r="17" spans="1:11" ht="15" customHeight="1" x14ac:dyDescent="0.2">
      <c r="A17" s="50" t="s">
        <v>193</v>
      </c>
      <c r="B17" s="50"/>
      <c r="C17" s="51" t="s">
        <v>129</v>
      </c>
      <c r="D17" s="51"/>
      <c r="E17" s="173">
        <f>IFERROR(VLOOKUP(C17,Data!$C$2:$D$61,2,FALSE)," ")</f>
        <v>0</v>
      </c>
      <c r="F17" s="173">
        <f t="shared" si="2"/>
        <v>0</v>
      </c>
      <c r="G17" s="190">
        <f t="shared" si="0"/>
        <v>0</v>
      </c>
      <c r="H17" s="3"/>
      <c r="I17" s="191">
        <f t="shared" si="3"/>
        <v>0</v>
      </c>
      <c r="J17" s="51"/>
    </row>
    <row r="18" spans="1:11" ht="15" customHeight="1" x14ac:dyDescent="0.2">
      <c r="A18" s="50" t="s">
        <v>193</v>
      </c>
      <c r="B18" s="50"/>
      <c r="C18" s="51" t="s">
        <v>129</v>
      </c>
      <c r="D18" s="51"/>
      <c r="E18" s="173">
        <f>IFERROR(VLOOKUP(C18,Data!$C$2:$D$61,2,FALSE)," ")</f>
        <v>0</v>
      </c>
      <c r="F18" s="173">
        <f t="shared" si="2"/>
        <v>0</v>
      </c>
      <c r="G18" s="190">
        <f t="shared" si="0"/>
        <v>0</v>
      </c>
      <c r="H18" s="3"/>
      <c r="I18" s="191">
        <f t="shared" si="3"/>
        <v>0</v>
      </c>
      <c r="J18" s="51"/>
    </row>
    <row r="19" spans="1:11" ht="15" customHeight="1" thickBot="1" x14ac:dyDescent="0.25">
      <c r="A19" s="50" t="s">
        <v>193</v>
      </c>
      <c r="B19" s="50"/>
      <c r="C19" s="51" t="s">
        <v>129</v>
      </c>
      <c r="D19" s="51"/>
      <c r="E19" s="173">
        <f>IFERROR(VLOOKUP(C19,Data!$C$2:$D$61,2,FALSE)," ")</f>
        <v>0</v>
      </c>
      <c r="F19" s="173">
        <f t="shared" si="2"/>
        <v>0</v>
      </c>
      <c r="G19" s="190">
        <f t="shared" si="0"/>
        <v>0</v>
      </c>
      <c r="H19" s="3"/>
      <c r="I19" s="191">
        <f t="shared" si="3"/>
        <v>0</v>
      </c>
      <c r="J19" s="51"/>
    </row>
    <row r="20" spans="1:11" ht="15" customHeight="1" thickBot="1" x14ac:dyDescent="0.25">
      <c r="A20" s="4"/>
      <c r="B20" s="4"/>
      <c r="C20" s="4"/>
      <c r="D20" s="4"/>
      <c r="F20" s="4"/>
      <c r="G20" s="216" t="s">
        <v>342</v>
      </c>
      <c r="H20" s="217"/>
      <c r="I20" s="44">
        <f>SUM(I10:I19)</f>
        <v>263.74</v>
      </c>
    </row>
    <row r="21" spans="1:11" ht="20.100000000000001" customHeight="1" thickBot="1" x14ac:dyDescent="0.3">
      <c r="A21" s="48" t="s">
        <v>10</v>
      </c>
      <c r="B21" s="157"/>
      <c r="C21" s="157"/>
      <c r="D21" s="157"/>
      <c r="E21" s="168"/>
      <c r="F21" s="49"/>
      <c r="G21" s="210" t="s">
        <v>343</v>
      </c>
      <c r="H21" s="211"/>
      <c r="I21" s="13">
        <v>3</v>
      </c>
    </row>
    <row r="22" spans="1:11" ht="16.5" customHeight="1" thickBot="1" x14ac:dyDescent="0.25">
      <c r="A22" s="4"/>
      <c r="B22" s="4"/>
      <c r="C22" s="4"/>
      <c r="D22" s="4"/>
      <c r="F22" s="4"/>
      <c r="G22" s="210" t="s">
        <v>344</v>
      </c>
      <c r="H22" s="211"/>
      <c r="I22" s="47">
        <f>(I20*I21)</f>
        <v>791.22</v>
      </c>
    </row>
    <row r="23" spans="1:11" ht="13.5" thickBot="1" x14ac:dyDescent="0.25">
      <c r="A23" s="4"/>
      <c r="B23" s="4"/>
      <c r="C23" s="4"/>
      <c r="D23" s="4"/>
      <c r="F23" s="4"/>
      <c r="G23" s="4"/>
      <c r="H23" s="4"/>
      <c r="I23" s="12"/>
    </row>
    <row r="24" spans="1:11" ht="15.75" thickBot="1" x14ac:dyDescent="0.25">
      <c r="A24" s="4"/>
      <c r="B24" s="4"/>
      <c r="C24" s="4"/>
      <c r="D24" s="4"/>
      <c r="F24" s="4"/>
      <c r="G24" s="4"/>
      <c r="H24" s="4" t="s">
        <v>11</v>
      </c>
      <c r="I24" s="14">
        <v>365</v>
      </c>
    </row>
    <row r="25" spans="1:11" x14ac:dyDescent="0.2">
      <c r="A25" s="4"/>
      <c r="B25" s="4"/>
      <c r="C25" s="4"/>
      <c r="D25" s="4"/>
      <c r="F25" s="4"/>
      <c r="G25" s="4"/>
      <c r="I25" s="4"/>
      <c r="J25" s="4"/>
      <c r="K25" s="12"/>
    </row>
    <row r="26" spans="1:11" ht="15.75" x14ac:dyDescent="0.25">
      <c r="A26" s="4"/>
      <c r="B26" s="4"/>
      <c r="C26" s="4"/>
      <c r="D26" s="4"/>
      <c r="F26" s="4"/>
      <c r="G26" s="103" t="s">
        <v>12</v>
      </c>
      <c r="H26" s="4"/>
      <c r="J26" s="103"/>
      <c r="K26" s="4"/>
    </row>
    <row r="27" spans="1:11" ht="27" customHeight="1" thickBot="1" x14ac:dyDescent="0.4">
      <c r="A27" s="52" t="s">
        <v>13</v>
      </c>
      <c r="B27" s="52"/>
      <c r="C27" s="52"/>
      <c r="D27" s="52"/>
      <c r="E27" s="166"/>
      <c r="F27" s="1"/>
    </row>
    <row r="28" spans="1:11" ht="18.75" customHeight="1" thickBot="1" x14ac:dyDescent="0.35">
      <c r="A28" s="163" t="s">
        <v>14</v>
      </c>
      <c r="B28" s="165"/>
      <c r="C28" s="165"/>
      <c r="D28" s="165"/>
      <c r="E28" s="167"/>
      <c r="F28" s="164"/>
    </row>
    <row r="29" spans="1:11" ht="18" customHeight="1" x14ac:dyDescent="0.2">
      <c r="A29" s="1" t="s">
        <v>2</v>
      </c>
      <c r="B29" s="220">
        <f>IFERROR(B3," ")</f>
        <v>0</v>
      </c>
      <c r="C29" s="221"/>
      <c r="D29" s="221"/>
      <c r="E29" s="221"/>
      <c r="F29" s="221"/>
      <c r="G29" s="221"/>
      <c r="H29" s="221"/>
      <c r="I29" s="221"/>
      <c r="J29" s="221"/>
    </row>
    <row r="30" spans="1:11" ht="18" customHeight="1" x14ac:dyDescent="0.2">
      <c r="A30" s="1" t="s">
        <v>3</v>
      </c>
      <c r="B30" s="222">
        <f>IFERROR(B4," ")</f>
        <v>0</v>
      </c>
      <c r="C30" s="213"/>
      <c r="D30" s="213"/>
      <c r="E30" s="213"/>
      <c r="F30" s="213"/>
      <c r="G30" s="213"/>
      <c r="H30" s="213"/>
      <c r="I30" s="213"/>
      <c r="J30" s="213"/>
    </row>
    <row r="31" spans="1:11" ht="18" customHeight="1" x14ac:dyDescent="0.2">
      <c r="A31" s="1" t="s">
        <v>4</v>
      </c>
      <c r="B31" s="212">
        <f>IFERROR(B5," ")</f>
        <v>0</v>
      </c>
      <c r="C31" s="213"/>
      <c r="D31" s="213"/>
      <c r="E31" s="213"/>
      <c r="F31" s="213"/>
      <c r="G31" s="213"/>
      <c r="H31" s="213"/>
      <c r="I31" s="213"/>
      <c r="J31" s="213"/>
    </row>
    <row r="32" spans="1:11" ht="9" customHeight="1" x14ac:dyDescent="0.2"/>
    <row r="33" spans="1:11" ht="9" customHeight="1" x14ac:dyDescent="0.2"/>
    <row r="34" spans="1:11" ht="15" customHeight="1" x14ac:dyDescent="0.25">
      <c r="F34" s="203" t="s">
        <v>352</v>
      </c>
    </row>
    <row r="35" spans="1:11" s="162" customFormat="1" ht="31.5" x14ac:dyDescent="0.2">
      <c r="A35" s="160" t="s">
        <v>200</v>
      </c>
      <c r="B35" s="160" t="s">
        <v>15</v>
      </c>
      <c r="C35" s="159" t="s">
        <v>5</v>
      </c>
      <c r="D35" s="159" t="s">
        <v>353</v>
      </c>
      <c r="E35" s="160" t="s">
        <v>207</v>
      </c>
      <c r="F35" s="160" t="s">
        <v>212</v>
      </c>
      <c r="G35" s="160" t="s">
        <v>198</v>
      </c>
      <c r="H35" s="160" t="s">
        <v>199</v>
      </c>
      <c r="I35" s="159" t="s">
        <v>16</v>
      </c>
      <c r="J35" s="159" t="s">
        <v>17</v>
      </c>
      <c r="K35" s="159" t="s">
        <v>8</v>
      </c>
    </row>
    <row r="36" spans="1:11" ht="15" customHeight="1" x14ac:dyDescent="0.2">
      <c r="A36" s="180" t="str">
        <f t="shared" ref="A36:A45" si="4">A10</f>
        <v>Cellkontor &gt;10 kvm</v>
      </c>
      <c r="B36" s="50">
        <v>30</v>
      </c>
      <c r="C36" s="50" t="s">
        <v>354</v>
      </c>
      <c r="D36" s="51"/>
      <c r="E36" s="178">
        <v>69</v>
      </c>
      <c r="F36" s="3" t="s">
        <v>196</v>
      </c>
      <c r="G36" s="181">
        <f>IFERROR(VLOOKUP(RED!E92,RED!$A$109:$B$232,2,FALSE),"1")</f>
        <v>0.42</v>
      </c>
      <c r="H36" s="179">
        <f>G36*E36</f>
        <v>28.98</v>
      </c>
      <c r="I36" s="179">
        <f>H36*B36</f>
        <v>869.4</v>
      </c>
      <c r="J36" s="3">
        <v>12</v>
      </c>
      <c r="K36" s="191">
        <f>(J36*I36)/1000</f>
        <v>10.432799999999999</v>
      </c>
    </row>
    <row r="37" spans="1:11" ht="15" customHeight="1" x14ac:dyDescent="0.2">
      <c r="A37" s="180" t="str">
        <f t="shared" si="4"/>
        <v>Skola</v>
      </c>
      <c r="B37" s="50">
        <v>120</v>
      </c>
      <c r="C37" s="50" t="s">
        <v>355</v>
      </c>
      <c r="D37" s="51"/>
      <c r="E37" s="178">
        <v>37</v>
      </c>
      <c r="F37" s="3" t="s">
        <v>196</v>
      </c>
      <c r="G37" s="181" t="str">
        <f>IFERROR(VLOOKUP(RED!E93,RED!$A$109:$B$232,2,FALSE),"1")</f>
        <v>1</v>
      </c>
      <c r="H37" s="179">
        <f t="shared" ref="H37:H45" si="5">G37*E37</f>
        <v>37</v>
      </c>
      <c r="I37" s="179">
        <f t="shared" ref="I37:I45" si="6">H37*B37</f>
        <v>4440</v>
      </c>
      <c r="J37" s="3">
        <v>10</v>
      </c>
      <c r="K37" s="191">
        <f t="shared" ref="K37:K45" si="7">(J37*I37)/1000</f>
        <v>44.4</v>
      </c>
    </row>
    <row r="38" spans="1:11" ht="15" customHeight="1" x14ac:dyDescent="0.2">
      <c r="A38" s="180" t="str">
        <f t="shared" si="4"/>
        <v>Annat</v>
      </c>
      <c r="B38" s="50">
        <v>80</v>
      </c>
      <c r="C38" s="50" t="s">
        <v>356</v>
      </c>
      <c r="D38" s="51"/>
      <c r="E38" s="178">
        <v>59</v>
      </c>
      <c r="F38" s="3" t="s">
        <v>194</v>
      </c>
      <c r="G38" s="181" t="str">
        <f>IFERROR(VLOOKUP(RED!E94,RED!$A$109:$B$232,2,FALSE),"1")</f>
        <v>1</v>
      </c>
      <c r="H38" s="179">
        <f t="shared" si="5"/>
        <v>59</v>
      </c>
      <c r="I38" s="179">
        <f t="shared" si="6"/>
        <v>4720</v>
      </c>
      <c r="J38" s="3">
        <v>14</v>
      </c>
      <c r="K38" s="191">
        <f t="shared" si="7"/>
        <v>66.08</v>
      </c>
    </row>
    <row r="39" spans="1:11" ht="15" customHeight="1" x14ac:dyDescent="0.2">
      <c r="A39" s="180" t="str">
        <f t="shared" si="4"/>
        <v>Välj typ av anläggning</v>
      </c>
      <c r="B39" s="50"/>
      <c r="C39" s="50"/>
      <c r="D39" s="51"/>
      <c r="E39" s="178"/>
      <c r="F39" s="3" t="s">
        <v>197</v>
      </c>
      <c r="G39" s="181" t="str">
        <f>IFERROR(VLOOKUP(RED!E95,RED!$A$109:$B$232,2,FALSE),"1")</f>
        <v>1</v>
      </c>
      <c r="H39" s="179">
        <f t="shared" si="5"/>
        <v>0</v>
      </c>
      <c r="I39" s="179">
        <f>H39*B39</f>
        <v>0</v>
      </c>
      <c r="J39" s="3"/>
      <c r="K39" s="191">
        <f t="shared" si="7"/>
        <v>0</v>
      </c>
    </row>
    <row r="40" spans="1:11" ht="15" customHeight="1" x14ac:dyDescent="0.2">
      <c r="A40" s="180" t="str">
        <f t="shared" si="4"/>
        <v>Välj typ av anläggning</v>
      </c>
      <c r="B40" s="50"/>
      <c r="C40" s="50"/>
      <c r="D40" s="51"/>
      <c r="E40" s="178"/>
      <c r="F40" s="3" t="s">
        <v>197</v>
      </c>
      <c r="G40" s="181" t="str">
        <f>IFERROR(VLOOKUP(RED!E96,RED!$A$109:$B$232,2,FALSE),"1")</f>
        <v>1</v>
      </c>
      <c r="H40" s="179">
        <f t="shared" si="5"/>
        <v>0</v>
      </c>
      <c r="I40" s="179">
        <f t="shared" si="6"/>
        <v>0</v>
      </c>
      <c r="J40" s="3"/>
      <c r="K40" s="191">
        <f t="shared" si="7"/>
        <v>0</v>
      </c>
    </row>
    <row r="41" spans="1:11" ht="15" customHeight="1" x14ac:dyDescent="0.2">
      <c r="A41" s="180" t="str">
        <f t="shared" si="4"/>
        <v>Välj typ av anläggning</v>
      </c>
      <c r="B41" s="50"/>
      <c r="C41" s="50"/>
      <c r="D41" s="51"/>
      <c r="E41" s="178"/>
      <c r="F41" s="3" t="s">
        <v>197</v>
      </c>
      <c r="G41" s="181" t="str">
        <f>IFERROR(VLOOKUP(RED!E97,RED!$A$109:$B$232,2,FALSE),"1")</f>
        <v>1</v>
      </c>
      <c r="H41" s="179">
        <f t="shared" si="5"/>
        <v>0</v>
      </c>
      <c r="I41" s="179">
        <f t="shared" si="6"/>
        <v>0</v>
      </c>
      <c r="J41" s="3"/>
      <c r="K41" s="191">
        <f t="shared" si="7"/>
        <v>0</v>
      </c>
    </row>
    <row r="42" spans="1:11" ht="15" customHeight="1" x14ac:dyDescent="0.2">
      <c r="A42" s="180" t="str">
        <f t="shared" si="4"/>
        <v>Välj typ av anläggning</v>
      </c>
      <c r="B42" s="50"/>
      <c r="C42" s="50"/>
      <c r="D42" s="51"/>
      <c r="E42" s="178"/>
      <c r="F42" s="3" t="s">
        <v>197</v>
      </c>
      <c r="G42" s="181" t="str">
        <f>IFERROR(VLOOKUP(RED!E98,RED!$A$109:$B$232,2,FALSE),"1")</f>
        <v>1</v>
      </c>
      <c r="H42" s="179">
        <f t="shared" si="5"/>
        <v>0</v>
      </c>
      <c r="I42" s="179">
        <f t="shared" si="6"/>
        <v>0</v>
      </c>
      <c r="J42" s="3"/>
      <c r="K42" s="191">
        <f t="shared" si="7"/>
        <v>0</v>
      </c>
    </row>
    <row r="43" spans="1:11" ht="15" customHeight="1" x14ac:dyDescent="0.2">
      <c r="A43" s="180" t="str">
        <f t="shared" si="4"/>
        <v>Välj typ av anläggning</v>
      </c>
      <c r="B43" s="50"/>
      <c r="C43" s="50"/>
      <c r="D43" s="51"/>
      <c r="E43" s="178"/>
      <c r="F43" s="3" t="s">
        <v>197</v>
      </c>
      <c r="G43" s="181" t="str">
        <f>IFERROR(VLOOKUP(RED!E99,RED!$A$109:$B$232,2,FALSE),"1")</f>
        <v>1</v>
      </c>
      <c r="H43" s="179">
        <f t="shared" si="5"/>
        <v>0</v>
      </c>
      <c r="I43" s="179">
        <f t="shared" si="6"/>
        <v>0</v>
      </c>
      <c r="J43" s="3"/>
      <c r="K43" s="191">
        <f>(J43*I43)/1000</f>
        <v>0</v>
      </c>
    </row>
    <row r="44" spans="1:11" ht="15" customHeight="1" x14ac:dyDescent="0.2">
      <c r="A44" s="180" t="str">
        <f t="shared" si="4"/>
        <v>Välj typ av anläggning</v>
      </c>
      <c r="B44" s="50"/>
      <c r="C44" s="50"/>
      <c r="D44" s="51"/>
      <c r="E44" s="178"/>
      <c r="F44" s="3" t="s">
        <v>197</v>
      </c>
      <c r="G44" s="181" t="str">
        <f>IFERROR(VLOOKUP(RED!E100,RED!$A$109:$B$232,2,FALSE),"1")</f>
        <v>1</v>
      </c>
      <c r="H44" s="179">
        <f t="shared" si="5"/>
        <v>0</v>
      </c>
      <c r="I44" s="179">
        <f t="shared" si="6"/>
        <v>0</v>
      </c>
      <c r="J44" s="3"/>
      <c r="K44" s="191">
        <f>(J44*I44)/1000</f>
        <v>0</v>
      </c>
    </row>
    <row r="45" spans="1:11" ht="15" customHeight="1" thickBot="1" x14ac:dyDescent="0.25">
      <c r="A45" s="180" t="str">
        <f t="shared" si="4"/>
        <v>Välj typ av anläggning</v>
      </c>
      <c r="B45" s="50"/>
      <c r="C45" s="50"/>
      <c r="D45" s="51"/>
      <c r="E45" s="178"/>
      <c r="F45" s="3" t="s">
        <v>197</v>
      </c>
      <c r="G45" s="181" t="str">
        <f>IFERROR(VLOOKUP(RED!E101,RED!$A$109:$B$232,2,FALSE),"1")</f>
        <v>1</v>
      </c>
      <c r="H45" s="179">
        <f t="shared" si="5"/>
        <v>0</v>
      </c>
      <c r="I45" s="179">
        <f t="shared" si="6"/>
        <v>0</v>
      </c>
      <c r="J45" s="3"/>
      <c r="K45" s="192">
        <f t="shared" si="7"/>
        <v>0</v>
      </c>
    </row>
    <row r="46" spans="1:11" ht="15" customHeight="1" thickBot="1" x14ac:dyDescent="0.25">
      <c r="A46" s="4"/>
      <c r="B46" s="4"/>
      <c r="C46" s="4"/>
      <c r="D46" s="4"/>
      <c r="F46" s="4"/>
      <c r="G46" s="4"/>
      <c r="H46" s="4"/>
      <c r="I46" s="216" t="s">
        <v>342</v>
      </c>
      <c r="J46" s="217"/>
      <c r="K46" s="44">
        <f>SUM(K36:K45)</f>
        <v>120.9128</v>
      </c>
    </row>
    <row r="47" spans="1:11" ht="20.100000000000001" customHeight="1" thickBot="1" x14ac:dyDescent="0.3">
      <c r="A47" s="45" t="s">
        <v>18</v>
      </c>
      <c r="B47" s="158"/>
      <c r="C47" s="158"/>
      <c r="D47" s="158"/>
      <c r="E47" s="168"/>
      <c r="F47" s="46"/>
      <c r="G47" s="4"/>
      <c r="H47" s="4"/>
      <c r="I47" s="210" t="s">
        <v>343</v>
      </c>
      <c r="J47" s="211"/>
      <c r="K47" s="13">
        <v>3</v>
      </c>
    </row>
    <row r="48" spans="1:11" ht="15" customHeight="1" thickBot="1" x14ac:dyDescent="0.25">
      <c r="A48" s="4"/>
      <c r="B48" s="4"/>
      <c r="C48" s="4"/>
      <c r="D48" s="4"/>
      <c r="F48" s="4"/>
      <c r="G48" s="4"/>
      <c r="H48" s="4"/>
      <c r="I48" s="210" t="s">
        <v>344</v>
      </c>
      <c r="J48" s="211"/>
      <c r="K48" s="47">
        <f>(K46*K47)</f>
        <v>362.73840000000001</v>
      </c>
    </row>
    <row r="49" spans="1:11" ht="9.75" customHeight="1" thickBot="1" x14ac:dyDescent="0.25">
      <c r="A49" s="4"/>
      <c r="B49" s="4"/>
      <c r="C49" s="4"/>
      <c r="D49" s="4"/>
      <c r="F49" s="4"/>
      <c r="G49" s="4"/>
      <c r="H49" s="4"/>
      <c r="I49" s="4"/>
      <c r="J49" s="4"/>
      <c r="K49" s="12"/>
    </row>
    <row r="50" spans="1:11" ht="16.5" customHeight="1" thickBot="1" x14ac:dyDescent="0.25">
      <c r="A50" s="4"/>
      <c r="B50" s="4"/>
      <c r="C50" s="4"/>
      <c r="D50" s="4"/>
      <c r="F50" s="4"/>
      <c r="G50" s="4"/>
      <c r="H50" s="4"/>
      <c r="I50" s="4"/>
      <c r="J50" s="4" t="s">
        <v>11</v>
      </c>
      <c r="K50" s="14">
        <v>365</v>
      </c>
    </row>
    <row r="51" spans="1:11" ht="17.25" customHeight="1" x14ac:dyDescent="0.2">
      <c r="A51" s="4"/>
      <c r="B51" s="4"/>
      <c r="C51" s="4"/>
      <c r="D51" s="4"/>
      <c r="F51" s="4"/>
      <c r="G51" s="4"/>
      <c r="H51" s="4"/>
      <c r="I51" s="4"/>
      <c r="J51" s="4"/>
      <c r="K51" s="4"/>
    </row>
    <row r="52" spans="1:11" x14ac:dyDescent="0.2">
      <c r="I52" s="4"/>
    </row>
    <row r="53" spans="1:11" ht="29.25" customHeight="1" x14ac:dyDescent="0.4">
      <c r="A53" s="15" t="s">
        <v>13</v>
      </c>
      <c r="B53" s="15"/>
      <c r="C53" s="15"/>
      <c r="D53" s="15"/>
      <c r="E53" s="169"/>
      <c r="G53" s="104"/>
    </row>
    <row r="54" spans="1:11" ht="7.5" customHeight="1" x14ac:dyDescent="0.2">
      <c r="G54" s="104"/>
    </row>
    <row r="55" spans="1:11" hidden="1" x14ac:dyDescent="0.2"/>
    <row r="56" spans="1:11" s="162" customFormat="1" ht="20.100000000000001" customHeight="1" x14ac:dyDescent="0.2">
      <c r="A56" s="218" t="s">
        <v>337</v>
      </c>
      <c r="B56" s="219"/>
      <c r="C56" s="219"/>
      <c r="D56" s="219"/>
      <c r="E56" s="219"/>
      <c r="F56" s="214">
        <f>I24*I22</f>
        <v>288795.3</v>
      </c>
      <c r="G56" s="215"/>
      <c r="H56" s="196" t="s">
        <v>19</v>
      </c>
    </row>
    <row r="57" spans="1:11" s="162" customFormat="1" ht="9.9499999999999993" customHeight="1" x14ac:dyDescent="0.2">
      <c r="A57" s="197"/>
      <c r="B57" s="197"/>
      <c r="C57" s="197"/>
      <c r="D57" s="197"/>
      <c r="E57" s="198"/>
      <c r="F57" s="197"/>
      <c r="G57" s="199"/>
    </row>
    <row r="58" spans="1:11" s="162" customFormat="1" ht="20.100000000000001" customHeight="1" x14ac:dyDescent="0.2">
      <c r="A58" s="218" t="s">
        <v>20</v>
      </c>
      <c r="B58" s="219"/>
      <c r="C58" s="219"/>
      <c r="D58" s="219"/>
      <c r="E58" s="219"/>
      <c r="F58" s="214">
        <f>K50*K48</f>
        <v>132399.516</v>
      </c>
      <c r="G58" s="215"/>
      <c r="H58" s="196" t="s">
        <v>19</v>
      </c>
    </row>
    <row r="59" spans="1:11" s="162" customFormat="1" ht="9.9499999999999993" customHeight="1" x14ac:dyDescent="0.2">
      <c r="A59" s="197"/>
      <c r="B59" s="197"/>
      <c r="C59" s="197"/>
      <c r="D59" s="197"/>
      <c r="E59" s="198"/>
      <c r="F59" s="197"/>
      <c r="G59" s="200"/>
    </row>
    <row r="60" spans="1:11" s="162" customFormat="1" ht="20.100000000000001" customHeight="1" x14ac:dyDescent="0.2">
      <c r="A60" s="218" t="s">
        <v>21</v>
      </c>
      <c r="B60" s="219"/>
      <c r="C60" s="219"/>
      <c r="D60" s="219"/>
      <c r="E60" s="219"/>
      <c r="F60" s="214">
        <f>F56-F58</f>
        <v>156395.78399999999</v>
      </c>
      <c r="G60" s="215"/>
    </row>
    <row r="61" spans="1:11" s="162" customFormat="1" ht="9.9499999999999993" customHeight="1" x14ac:dyDescent="0.2">
      <c r="A61" s="197"/>
      <c r="B61" s="197"/>
      <c r="C61" s="197"/>
      <c r="D61" s="197"/>
      <c r="E61" s="198"/>
      <c r="F61" s="197"/>
      <c r="G61" s="199"/>
    </row>
    <row r="62" spans="1:11" s="162" customFormat="1" ht="20.100000000000001" customHeight="1" x14ac:dyDescent="0.2">
      <c r="A62" s="218" t="s">
        <v>22</v>
      </c>
      <c r="B62" s="219"/>
      <c r="C62" s="219"/>
      <c r="D62" s="219"/>
      <c r="E62" s="219"/>
      <c r="F62" s="208">
        <f>F60/F56</f>
        <v>0.54154546143929627</v>
      </c>
      <c r="G62" s="209"/>
      <c r="J62" s="201"/>
    </row>
    <row r="63" spans="1:11" ht="9.9499999999999993" customHeight="1" x14ac:dyDescent="0.3">
      <c r="A63" s="55"/>
      <c r="B63" s="55"/>
      <c r="C63" s="55"/>
      <c r="D63" s="55"/>
      <c r="E63" s="170"/>
      <c r="F63" s="54"/>
      <c r="G63" s="195"/>
      <c r="J63" s="11"/>
    </row>
    <row r="64" spans="1:11" ht="20.100000000000001" customHeight="1" x14ac:dyDescent="0.4">
      <c r="A64" s="204" t="s">
        <v>340</v>
      </c>
      <c r="B64" s="205"/>
      <c r="C64" s="205"/>
      <c r="D64" s="205"/>
      <c r="E64" s="205"/>
      <c r="F64" s="206">
        <f>125*I20</f>
        <v>32967.5</v>
      </c>
      <c r="G64" s="207"/>
      <c r="H64" s="10" t="s">
        <v>19</v>
      </c>
      <c r="J64" s="11"/>
    </row>
    <row r="65" spans="1:10" ht="9.9499999999999993" customHeight="1" x14ac:dyDescent="0.3">
      <c r="A65" s="55"/>
      <c r="B65" s="55"/>
      <c r="C65" s="55"/>
      <c r="D65" s="55"/>
      <c r="E65" s="170"/>
      <c r="F65" s="54"/>
      <c r="G65" s="195"/>
      <c r="J65" s="11"/>
    </row>
    <row r="66" spans="1:10" ht="20.100000000000001" customHeight="1" x14ac:dyDescent="0.4">
      <c r="A66" s="204" t="s">
        <v>339</v>
      </c>
      <c r="B66" s="205"/>
      <c r="C66" s="205"/>
      <c r="D66" s="205"/>
      <c r="E66" s="205"/>
      <c r="F66" s="206">
        <f>125*K46</f>
        <v>15114.1</v>
      </c>
      <c r="G66" s="207"/>
      <c r="H66" s="10" t="s">
        <v>19</v>
      </c>
      <c r="J66" s="11"/>
    </row>
    <row r="67" spans="1:10" ht="9.9499999999999993" customHeight="1" x14ac:dyDescent="0.3">
      <c r="A67" s="55"/>
      <c r="B67" s="55"/>
      <c r="C67" s="55"/>
      <c r="D67" s="55"/>
      <c r="E67" s="170"/>
      <c r="F67" s="54"/>
      <c r="G67" s="195"/>
      <c r="J67" s="11"/>
    </row>
    <row r="68" spans="1:10" ht="20.100000000000001" customHeight="1" x14ac:dyDescent="0.4">
      <c r="A68" s="204" t="s">
        <v>338</v>
      </c>
      <c r="B68" s="205"/>
      <c r="C68" s="205"/>
      <c r="D68" s="205"/>
      <c r="E68" s="205"/>
      <c r="F68" s="206">
        <f>F64-F66</f>
        <v>17853.400000000001</v>
      </c>
      <c r="G68" s="207"/>
      <c r="H68" s="1" t="s">
        <v>350</v>
      </c>
      <c r="J68" s="11"/>
    </row>
    <row r="69" spans="1:10" ht="9.9499999999999993" customHeight="1" x14ac:dyDescent="0.3">
      <c r="A69" s="55"/>
      <c r="B69" s="55"/>
      <c r="C69" s="55"/>
      <c r="D69" s="55"/>
      <c r="E69" s="170"/>
      <c r="F69" s="54"/>
      <c r="G69" s="195"/>
      <c r="J69" s="11"/>
    </row>
    <row r="70" spans="1:10" ht="20.100000000000001" customHeight="1" x14ac:dyDescent="0.4">
      <c r="A70" s="204" t="s">
        <v>341</v>
      </c>
      <c r="B70" s="205"/>
      <c r="C70" s="205"/>
      <c r="D70" s="205"/>
      <c r="E70" s="205"/>
      <c r="F70" s="208">
        <f>F68/F64</f>
        <v>0.54154546143929627</v>
      </c>
      <c r="G70" s="209"/>
      <c r="J70" s="11"/>
    </row>
    <row r="71" spans="1:10" ht="20.100000000000001" customHeight="1" x14ac:dyDescent="0.2"/>
    <row r="72" spans="1:10" ht="15.95" customHeight="1" x14ac:dyDescent="0.2"/>
    <row r="73" spans="1:10" ht="15.95" customHeight="1" x14ac:dyDescent="0.2">
      <c r="C73" s="57" t="s">
        <v>348</v>
      </c>
      <c r="D73" s="57"/>
    </row>
    <row r="74" spans="1:10" x14ac:dyDescent="0.2">
      <c r="C74" s="57" t="s">
        <v>1</v>
      </c>
      <c r="D74" s="57"/>
      <c r="E74" s="193">
        <f>F56</f>
        <v>288795.3</v>
      </c>
      <c r="G74" s="6"/>
      <c r="H74" s="6"/>
      <c r="J74" s="6"/>
    </row>
    <row r="75" spans="1:10" x14ac:dyDescent="0.2">
      <c r="C75" s="57" t="s">
        <v>345</v>
      </c>
      <c r="D75" s="57"/>
      <c r="E75" s="193">
        <f>F58</f>
        <v>132399.516</v>
      </c>
      <c r="J75" s="6"/>
    </row>
    <row r="78" spans="1:10" x14ac:dyDescent="0.2">
      <c r="I78" s="7"/>
    </row>
    <row r="80" spans="1:10" x14ac:dyDescent="0.2">
      <c r="I80" s="8">
        <f>F62</f>
        <v>0.54154546143929627</v>
      </c>
      <c r="J80" s="9">
        <f>1-F62</f>
        <v>0.45845453856070373</v>
      </c>
    </row>
    <row r="82" spans="2:10" x14ac:dyDescent="0.2">
      <c r="J82" s="6"/>
    </row>
    <row r="83" spans="2:10" x14ac:dyDescent="0.2">
      <c r="J83" s="6"/>
    </row>
    <row r="96" spans="2:10" ht="15.75" x14ac:dyDescent="0.3">
      <c r="B96" s="57" t="s">
        <v>346</v>
      </c>
      <c r="C96" s="194">
        <f>F64</f>
        <v>32967.5</v>
      </c>
      <c r="D96" s="194"/>
    </row>
    <row r="97" spans="2:4" ht="15.75" x14ac:dyDescent="0.3">
      <c r="B97" s="57" t="s">
        <v>347</v>
      </c>
      <c r="C97" s="194">
        <f>F66</f>
        <v>15114.1</v>
      </c>
      <c r="D97" s="194"/>
    </row>
  </sheetData>
  <sheetProtection formatRows="0" selectLockedCells="1" selectUnlockedCells="1"/>
  <protectedRanges>
    <protectedRange sqref="A3:J5 A10:D19 H10:H19 J10:J19 I21 I24 B29:J31 A36:F45 J36:J45 K47 K50" name="Område1" securityDescriptor="O:WDG:WDD:(A;;CC;;;WD)"/>
  </protectedRanges>
  <mergeCells count="28">
    <mergeCell ref="B3:J3"/>
    <mergeCell ref="B4:J4"/>
    <mergeCell ref="B5:J5"/>
    <mergeCell ref="B29:J29"/>
    <mergeCell ref="B30:J30"/>
    <mergeCell ref="G20:H20"/>
    <mergeCell ref="G21:H21"/>
    <mergeCell ref="G22:H22"/>
    <mergeCell ref="F62:G62"/>
    <mergeCell ref="A56:E56"/>
    <mergeCell ref="A58:E58"/>
    <mergeCell ref="A60:E60"/>
    <mergeCell ref="A62:E62"/>
    <mergeCell ref="I48:J48"/>
    <mergeCell ref="B31:J31"/>
    <mergeCell ref="F56:G56"/>
    <mergeCell ref="F58:G58"/>
    <mergeCell ref="F60:G60"/>
    <mergeCell ref="I46:J46"/>
    <mergeCell ref="I47:J47"/>
    <mergeCell ref="A64:E64"/>
    <mergeCell ref="A66:E66"/>
    <mergeCell ref="A68:E68"/>
    <mergeCell ref="A70:E70"/>
    <mergeCell ref="F64:G64"/>
    <mergeCell ref="F70:G70"/>
    <mergeCell ref="F66:G66"/>
    <mergeCell ref="F68:G68"/>
  </mergeCells>
  <phoneticPr fontId="6" type="noConversion"/>
  <pageMargins left="0.25" right="0.25" top="0.75" bottom="0.75" header="0.3" footer="0.3"/>
  <pageSetup paperSize="9" scale="60" orientation="landscape" r:id="rId1"/>
  <headerFooter>
    <oddFooter>&amp;R&amp;G</oddFooter>
  </headerFooter>
  <rowBreaks count="1" manualBreakCount="1">
    <brk id="50" max="16383" man="1"/>
  </rowBreaks>
  <colBreaks count="1" manualBreakCount="1">
    <brk id="11" max="1048575" man="1"/>
  </colBreaks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B9DCE3E6-891D-4AC3-A445-EE49D2B24205}">
          <x14:formula1>
            <xm:f>RED!$A$36:$A$41</xm:f>
          </x14:formula1>
          <xm:sqref>A11:A19</xm:sqref>
        </x14:dataValidation>
        <x14:dataValidation type="list" allowBlank="1" showInputMessage="1" showErrorMessage="1" xr:uid="{D12D1021-E11D-4512-896F-2C6A653A0F02}">
          <x14:formula1>
            <xm:f>RED!$A$43:$A$47</xm:f>
          </x14:formula1>
          <xm:sqref>F36:F45</xm:sqref>
        </x14:dataValidation>
        <x14:dataValidation type="list" allowBlank="1" showInputMessage="1" showErrorMessage="1" xr:uid="{46AE51D3-F440-4037-8ADC-BCFA5560AE3C}">
          <x14:formula1>
            <xm:f>Data!$A$2:$A$61</xm:f>
          </x14:formula1>
          <xm:sqref>C10:C19</xm:sqref>
        </x14:dataValidation>
        <x14:dataValidation type="list" allowBlank="1" showInputMessage="1" showErrorMessage="1" xr:uid="{DDC84680-E499-4A6A-BB53-3710F6345686}">
          <x14:formula1>
            <xm:f>RED!$A$49:$A$88</xm:f>
          </x14:formula1>
          <xm:sqref>A10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85887-DEA9-4FBE-8003-3FFE7BD6B6EA}">
  <dimension ref="A1:I61"/>
  <sheetViews>
    <sheetView workbookViewId="0">
      <selection activeCell="A3" sqref="A3:XFD3"/>
    </sheetView>
  </sheetViews>
  <sheetFormatPr defaultRowHeight="12.75" x14ac:dyDescent="0.2"/>
  <cols>
    <col min="1" max="1" width="40.5703125" bestFit="1" customWidth="1"/>
    <col min="3" max="3" width="40.5703125" bestFit="1" customWidth="1"/>
    <col min="6" max="6" width="40.5703125" bestFit="1" customWidth="1"/>
    <col min="7" max="7" width="5.42578125" customWidth="1"/>
    <col min="8" max="8" width="40.5703125" bestFit="1" customWidth="1"/>
  </cols>
  <sheetData>
    <row r="1" spans="1:9" x14ac:dyDescent="0.2">
      <c r="A1" s="153"/>
      <c r="B1" s="153"/>
      <c r="C1" s="154" t="s">
        <v>127</v>
      </c>
      <c r="D1" s="153"/>
      <c r="F1" s="155"/>
      <c r="G1" s="155"/>
      <c r="H1" s="156" t="s">
        <v>128</v>
      </c>
      <c r="I1" s="155"/>
    </row>
    <row r="2" spans="1:9" x14ac:dyDescent="0.2">
      <c r="A2" t="s">
        <v>129</v>
      </c>
      <c r="C2" t="s">
        <v>129</v>
      </c>
      <c r="F2" t="s">
        <v>129</v>
      </c>
      <c r="H2" t="s">
        <v>129</v>
      </c>
    </row>
    <row r="3" spans="1:9" x14ac:dyDescent="0.2">
      <c r="A3" t="s">
        <v>130</v>
      </c>
      <c r="C3" t="s">
        <v>130</v>
      </c>
      <c r="F3" t="s">
        <v>130</v>
      </c>
      <c r="H3" t="s">
        <v>130</v>
      </c>
    </row>
    <row r="4" spans="1:9" x14ac:dyDescent="0.2">
      <c r="A4" t="s">
        <v>131</v>
      </c>
      <c r="C4" t="s">
        <v>131</v>
      </c>
      <c r="D4">
        <v>33</v>
      </c>
      <c r="F4" t="s">
        <v>131</v>
      </c>
      <c r="H4" t="s">
        <v>131</v>
      </c>
      <c r="I4">
        <v>33</v>
      </c>
    </row>
    <row r="5" spans="1:9" x14ac:dyDescent="0.2">
      <c r="A5" t="s">
        <v>132</v>
      </c>
      <c r="C5" t="s">
        <v>132</v>
      </c>
      <c r="D5">
        <v>48</v>
      </c>
      <c r="F5" t="s">
        <v>132</v>
      </c>
      <c r="H5" t="s">
        <v>132</v>
      </c>
      <c r="I5">
        <v>48</v>
      </c>
    </row>
    <row r="6" spans="1:9" x14ac:dyDescent="0.2">
      <c r="A6" t="s">
        <v>133</v>
      </c>
      <c r="C6" t="s">
        <v>133</v>
      </c>
      <c r="D6">
        <v>96</v>
      </c>
      <c r="F6" t="s">
        <v>133</v>
      </c>
      <c r="H6" t="s">
        <v>133</v>
      </c>
      <c r="I6">
        <v>96</v>
      </c>
    </row>
    <row r="7" spans="1:9" x14ac:dyDescent="0.2">
      <c r="A7" t="s">
        <v>134</v>
      </c>
      <c r="C7" t="s">
        <v>134</v>
      </c>
      <c r="D7">
        <v>88</v>
      </c>
      <c r="F7" t="s">
        <v>134</v>
      </c>
      <c r="H7" t="s">
        <v>134</v>
      </c>
      <c r="I7">
        <v>88</v>
      </c>
    </row>
    <row r="8" spans="1:9" x14ac:dyDescent="0.2">
      <c r="A8" t="s">
        <v>135</v>
      </c>
      <c r="C8" t="s">
        <v>135</v>
      </c>
      <c r="D8">
        <v>115</v>
      </c>
      <c r="F8" t="s">
        <v>135</v>
      </c>
      <c r="H8" t="s">
        <v>135</v>
      </c>
      <c r="I8">
        <v>115</v>
      </c>
    </row>
    <row r="9" spans="1:9" x14ac:dyDescent="0.2">
      <c r="A9" s="57" t="s">
        <v>136</v>
      </c>
      <c r="C9" s="57" t="s">
        <v>136</v>
      </c>
      <c r="F9" s="57" t="s">
        <v>136</v>
      </c>
      <c r="G9" s="57"/>
      <c r="H9" s="57" t="s">
        <v>136</v>
      </c>
    </row>
    <row r="10" spans="1:9" x14ac:dyDescent="0.2">
      <c r="A10" s="57" t="s">
        <v>137</v>
      </c>
      <c r="C10" s="57" t="s">
        <v>137</v>
      </c>
      <c r="D10">
        <v>28</v>
      </c>
      <c r="F10" s="57" t="s">
        <v>137</v>
      </c>
      <c r="G10" s="57"/>
      <c r="H10" s="57" t="s">
        <v>137</v>
      </c>
      <c r="I10">
        <v>28</v>
      </c>
    </row>
    <row r="11" spans="1:9" x14ac:dyDescent="0.2">
      <c r="A11" s="57" t="s">
        <v>138</v>
      </c>
      <c r="C11" s="57" t="s">
        <v>138</v>
      </c>
      <c r="D11">
        <v>56</v>
      </c>
      <c r="F11" s="57" t="s">
        <v>138</v>
      </c>
      <c r="G11" s="57"/>
      <c r="H11" s="57" t="s">
        <v>138</v>
      </c>
      <c r="I11">
        <v>56</v>
      </c>
    </row>
    <row r="12" spans="1:9" x14ac:dyDescent="0.2">
      <c r="A12" s="57" t="s">
        <v>139</v>
      </c>
      <c r="C12" s="57" t="s">
        <v>139</v>
      </c>
      <c r="D12">
        <v>45</v>
      </c>
      <c r="F12" s="57" t="s">
        <v>139</v>
      </c>
      <c r="G12" s="57"/>
      <c r="H12" s="57" t="s">
        <v>139</v>
      </c>
      <c r="I12">
        <v>45</v>
      </c>
    </row>
    <row r="13" spans="1:9" x14ac:dyDescent="0.2">
      <c r="A13" s="57" t="s">
        <v>140</v>
      </c>
      <c r="C13" s="57" t="s">
        <v>140</v>
      </c>
      <c r="D13">
        <v>90</v>
      </c>
      <c r="F13" s="57" t="s">
        <v>140</v>
      </c>
      <c r="G13" s="57"/>
      <c r="H13" s="57" t="s">
        <v>140</v>
      </c>
      <c r="I13">
        <v>90</v>
      </c>
    </row>
    <row r="14" spans="1:9" x14ac:dyDescent="0.2">
      <c r="A14" s="57" t="s">
        <v>141</v>
      </c>
      <c r="C14" s="57" t="s">
        <v>141</v>
      </c>
      <c r="D14">
        <v>70</v>
      </c>
      <c r="F14" s="57" t="s">
        <v>141</v>
      </c>
      <c r="G14" s="57"/>
      <c r="H14" s="57" t="s">
        <v>141</v>
      </c>
      <c r="I14">
        <v>70</v>
      </c>
    </row>
    <row r="15" spans="1:9" x14ac:dyDescent="0.2">
      <c r="A15" s="57" t="s">
        <v>142</v>
      </c>
      <c r="C15" s="57" t="s">
        <v>142</v>
      </c>
      <c r="D15">
        <v>140</v>
      </c>
      <c r="F15" s="57" t="s">
        <v>142</v>
      </c>
      <c r="G15" s="57"/>
      <c r="H15" s="57" t="s">
        <v>142</v>
      </c>
      <c r="I15">
        <v>140</v>
      </c>
    </row>
    <row r="16" spans="1:9" x14ac:dyDescent="0.2">
      <c r="A16" s="57" t="s">
        <v>143</v>
      </c>
      <c r="C16" s="57" t="s">
        <v>143</v>
      </c>
      <c r="D16">
        <v>210</v>
      </c>
      <c r="F16" s="57" t="s">
        <v>143</v>
      </c>
      <c r="G16" s="57"/>
      <c r="H16" s="57" t="s">
        <v>143</v>
      </c>
      <c r="I16">
        <v>210</v>
      </c>
    </row>
    <row r="17" spans="1:9" x14ac:dyDescent="0.2">
      <c r="A17" s="57" t="s">
        <v>144</v>
      </c>
      <c r="C17" s="57" t="s">
        <v>144</v>
      </c>
      <c r="F17" s="57" t="s">
        <v>144</v>
      </c>
      <c r="G17" s="57"/>
      <c r="H17" s="57" t="s">
        <v>144</v>
      </c>
    </row>
    <row r="18" spans="1:9" x14ac:dyDescent="0.2">
      <c r="A18" t="s">
        <v>145</v>
      </c>
      <c r="C18" t="s">
        <v>145</v>
      </c>
      <c r="D18">
        <v>26</v>
      </c>
      <c r="F18" t="s">
        <v>145</v>
      </c>
      <c r="H18" t="s">
        <v>145</v>
      </c>
      <c r="I18">
        <v>26</v>
      </c>
    </row>
    <row r="19" spans="1:9" x14ac:dyDescent="0.2">
      <c r="A19" t="s">
        <v>146</v>
      </c>
      <c r="C19" t="s">
        <v>146</v>
      </c>
      <c r="D19">
        <v>52</v>
      </c>
      <c r="F19" t="s">
        <v>146</v>
      </c>
      <c r="H19" t="s">
        <v>146</v>
      </c>
      <c r="I19">
        <v>52</v>
      </c>
    </row>
    <row r="20" spans="1:9" x14ac:dyDescent="0.2">
      <c r="A20" t="s">
        <v>147</v>
      </c>
      <c r="C20" t="s">
        <v>147</v>
      </c>
      <c r="D20">
        <v>43</v>
      </c>
      <c r="F20" t="s">
        <v>147</v>
      </c>
      <c r="H20" t="s">
        <v>147</v>
      </c>
      <c r="I20">
        <v>43</v>
      </c>
    </row>
    <row r="21" spans="1:9" x14ac:dyDescent="0.2">
      <c r="A21" t="s">
        <v>148</v>
      </c>
      <c r="C21" t="s">
        <v>148</v>
      </c>
      <c r="D21">
        <v>86</v>
      </c>
      <c r="F21" t="s">
        <v>148</v>
      </c>
      <c r="H21" t="s">
        <v>148</v>
      </c>
      <c r="I21">
        <v>86</v>
      </c>
    </row>
    <row r="22" spans="1:9" x14ac:dyDescent="0.2">
      <c r="A22" t="s">
        <v>149</v>
      </c>
      <c r="C22" t="s">
        <v>149</v>
      </c>
      <c r="D22">
        <v>67</v>
      </c>
      <c r="F22" t="s">
        <v>149</v>
      </c>
      <c r="H22" t="s">
        <v>149</v>
      </c>
      <c r="I22">
        <v>67</v>
      </c>
    </row>
    <row r="23" spans="1:9" x14ac:dyDescent="0.2">
      <c r="A23" t="s">
        <v>150</v>
      </c>
      <c r="C23" t="s">
        <v>150</v>
      </c>
      <c r="D23">
        <v>134</v>
      </c>
      <c r="F23" t="s">
        <v>150</v>
      </c>
      <c r="H23" t="s">
        <v>150</v>
      </c>
      <c r="I23">
        <v>134</v>
      </c>
    </row>
    <row r="24" spans="1:9" x14ac:dyDescent="0.2">
      <c r="A24" t="s">
        <v>151</v>
      </c>
      <c r="C24" t="s">
        <v>151</v>
      </c>
      <c r="D24">
        <v>201</v>
      </c>
      <c r="F24" t="s">
        <v>151</v>
      </c>
      <c r="H24" t="s">
        <v>151</v>
      </c>
      <c r="I24">
        <v>201</v>
      </c>
    </row>
    <row r="25" spans="1:9" x14ac:dyDescent="0.2">
      <c r="A25" t="s">
        <v>152</v>
      </c>
      <c r="C25" t="s">
        <v>152</v>
      </c>
      <c r="F25" t="s">
        <v>152</v>
      </c>
      <c r="H25" t="s">
        <v>152</v>
      </c>
    </row>
    <row r="26" spans="1:9" x14ac:dyDescent="0.2">
      <c r="A26" t="s">
        <v>153</v>
      </c>
      <c r="C26" t="s">
        <v>153</v>
      </c>
      <c r="D26">
        <v>16.5</v>
      </c>
      <c r="F26" t="s">
        <v>153</v>
      </c>
      <c r="H26" t="s">
        <v>153</v>
      </c>
      <c r="I26">
        <v>16.5</v>
      </c>
    </row>
    <row r="27" spans="1:9" x14ac:dyDescent="0.2">
      <c r="A27" t="s">
        <v>154</v>
      </c>
      <c r="C27" t="s">
        <v>154</v>
      </c>
      <c r="D27">
        <v>31.5</v>
      </c>
      <c r="F27" t="s">
        <v>154</v>
      </c>
      <c r="H27" t="s">
        <v>154</v>
      </c>
      <c r="I27">
        <v>31.5</v>
      </c>
    </row>
    <row r="28" spans="1:9" x14ac:dyDescent="0.2">
      <c r="A28" t="s">
        <v>155</v>
      </c>
      <c r="C28" t="s">
        <v>155</v>
      </c>
      <c r="D28">
        <v>49</v>
      </c>
      <c r="F28" t="s">
        <v>155</v>
      </c>
      <c r="H28" t="s">
        <v>155</v>
      </c>
      <c r="I28">
        <v>49</v>
      </c>
    </row>
    <row r="29" spans="1:9" x14ac:dyDescent="0.2">
      <c r="A29" t="s">
        <v>156</v>
      </c>
      <c r="C29" t="s">
        <v>156</v>
      </c>
      <c r="D29">
        <v>62</v>
      </c>
      <c r="F29" t="s">
        <v>156</v>
      </c>
      <c r="H29" t="s">
        <v>156</v>
      </c>
      <c r="I29">
        <v>62</v>
      </c>
    </row>
    <row r="30" spans="1:9" x14ac:dyDescent="0.2">
      <c r="A30" t="s">
        <v>157</v>
      </c>
      <c r="C30" t="s">
        <v>157</v>
      </c>
      <c r="D30">
        <v>26</v>
      </c>
      <c r="F30" t="s">
        <v>157</v>
      </c>
      <c r="H30" t="s">
        <v>157</v>
      </c>
      <c r="I30">
        <v>26</v>
      </c>
    </row>
    <row r="31" spans="1:9" x14ac:dyDescent="0.2">
      <c r="A31" t="s">
        <v>158</v>
      </c>
      <c r="C31" t="s">
        <v>158</v>
      </c>
      <c r="D31">
        <v>48.5</v>
      </c>
      <c r="F31" t="s">
        <v>158</v>
      </c>
      <c r="H31" t="s">
        <v>158</v>
      </c>
      <c r="I31">
        <v>48.5</v>
      </c>
    </row>
    <row r="32" spans="1:9" x14ac:dyDescent="0.2">
      <c r="A32" t="s">
        <v>159</v>
      </c>
      <c r="C32" t="s">
        <v>159</v>
      </c>
      <c r="D32">
        <v>76</v>
      </c>
      <c r="F32" t="s">
        <v>159</v>
      </c>
      <c r="H32" t="s">
        <v>159</v>
      </c>
      <c r="I32">
        <v>76</v>
      </c>
    </row>
    <row r="33" spans="1:9" x14ac:dyDescent="0.2">
      <c r="A33" t="s">
        <v>160</v>
      </c>
      <c r="C33" t="s">
        <v>160</v>
      </c>
      <c r="D33">
        <v>97</v>
      </c>
      <c r="F33" t="s">
        <v>160</v>
      </c>
      <c r="H33" t="s">
        <v>160</v>
      </c>
      <c r="I33">
        <v>97</v>
      </c>
    </row>
    <row r="34" spans="1:9" x14ac:dyDescent="0.2">
      <c r="A34" t="s">
        <v>161</v>
      </c>
      <c r="C34" t="s">
        <v>161</v>
      </c>
      <c r="D34">
        <v>31.5</v>
      </c>
      <c r="F34" t="s">
        <v>161</v>
      </c>
      <c r="H34" t="s">
        <v>161</v>
      </c>
      <c r="I34">
        <v>31.5</v>
      </c>
    </row>
    <row r="35" spans="1:9" x14ac:dyDescent="0.2">
      <c r="A35" t="s">
        <v>162</v>
      </c>
      <c r="C35" t="s">
        <v>162</v>
      </c>
      <c r="D35">
        <v>62</v>
      </c>
      <c r="F35" t="s">
        <v>162</v>
      </c>
      <c r="H35" t="s">
        <v>162</v>
      </c>
      <c r="I35">
        <v>62</v>
      </c>
    </row>
    <row r="36" spans="1:9" x14ac:dyDescent="0.2">
      <c r="A36" t="s">
        <v>163</v>
      </c>
      <c r="C36" t="s">
        <v>163</v>
      </c>
      <c r="D36">
        <v>93.5</v>
      </c>
      <c r="F36" t="s">
        <v>163</v>
      </c>
      <c r="H36" t="s">
        <v>163</v>
      </c>
      <c r="I36">
        <v>93.5</v>
      </c>
    </row>
    <row r="37" spans="1:9" x14ac:dyDescent="0.2">
      <c r="A37" t="s">
        <v>164</v>
      </c>
      <c r="C37" t="s">
        <v>164</v>
      </c>
      <c r="D37">
        <v>39</v>
      </c>
      <c r="F37" t="s">
        <v>164</v>
      </c>
      <c r="H37" t="s">
        <v>164</v>
      </c>
      <c r="I37">
        <v>39</v>
      </c>
    </row>
    <row r="38" spans="1:9" x14ac:dyDescent="0.2">
      <c r="A38" t="s">
        <v>165</v>
      </c>
      <c r="C38" t="s">
        <v>165</v>
      </c>
      <c r="D38">
        <v>77</v>
      </c>
      <c r="F38" t="s">
        <v>165</v>
      </c>
      <c r="H38" t="s">
        <v>165</v>
      </c>
      <c r="I38">
        <v>77</v>
      </c>
    </row>
    <row r="39" spans="1:9" x14ac:dyDescent="0.2">
      <c r="A39" t="s">
        <v>166</v>
      </c>
      <c r="C39" t="s">
        <v>166</v>
      </c>
      <c r="D39">
        <v>54.5</v>
      </c>
      <c r="F39" t="s">
        <v>166</v>
      </c>
      <c r="H39" t="s">
        <v>166</v>
      </c>
      <c r="I39">
        <v>54.5</v>
      </c>
    </row>
    <row r="40" spans="1:9" x14ac:dyDescent="0.2">
      <c r="A40" t="s">
        <v>167</v>
      </c>
      <c r="C40" t="s">
        <v>167</v>
      </c>
      <c r="D40">
        <v>109</v>
      </c>
      <c r="F40" t="s">
        <v>167</v>
      </c>
      <c r="H40" t="s">
        <v>167</v>
      </c>
      <c r="I40">
        <v>109</v>
      </c>
    </row>
    <row r="41" spans="1:9" x14ac:dyDescent="0.2">
      <c r="A41" t="s">
        <v>168</v>
      </c>
      <c r="C41" t="s">
        <v>168</v>
      </c>
      <c r="D41">
        <v>60</v>
      </c>
      <c r="F41" t="s">
        <v>168</v>
      </c>
      <c r="H41" t="s">
        <v>168</v>
      </c>
      <c r="I41">
        <v>60</v>
      </c>
    </row>
    <row r="42" spans="1:9" x14ac:dyDescent="0.2">
      <c r="A42" t="s">
        <v>169</v>
      </c>
      <c r="C42" t="s">
        <v>169</v>
      </c>
      <c r="D42">
        <v>112</v>
      </c>
      <c r="F42" t="s">
        <v>169</v>
      </c>
      <c r="H42" t="s">
        <v>169</v>
      </c>
      <c r="I42">
        <v>112</v>
      </c>
    </row>
    <row r="43" spans="1:9" x14ac:dyDescent="0.2">
      <c r="A43" t="s">
        <v>170</v>
      </c>
      <c r="C43" t="s">
        <v>170</v>
      </c>
      <c r="D43">
        <v>86</v>
      </c>
      <c r="F43" t="s">
        <v>170</v>
      </c>
      <c r="H43" t="s">
        <v>170</v>
      </c>
      <c r="I43">
        <v>86</v>
      </c>
    </row>
    <row r="44" spans="1:9" x14ac:dyDescent="0.2">
      <c r="A44" t="s">
        <v>171</v>
      </c>
      <c r="C44" t="s">
        <v>171</v>
      </c>
      <c r="D44">
        <v>175</v>
      </c>
      <c r="F44" t="s">
        <v>171</v>
      </c>
      <c r="H44" t="s">
        <v>171</v>
      </c>
      <c r="I44">
        <v>175</v>
      </c>
    </row>
    <row r="45" spans="1:9" x14ac:dyDescent="0.2">
      <c r="A45" t="s">
        <v>172</v>
      </c>
      <c r="C45" t="s">
        <v>172</v>
      </c>
      <c r="F45" t="s">
        <v>172</v>
      </c>
      <c r="H45" t="s">
        <v>172</v>
      </c>
    </row>
    <row r="46" spans="1:9" x14ac:dyDescent="0.2">
      <c r="A46" t="s">
        <v>173</v>
      </c>
      <c r="C46" t="s">
        <v>173</v>
      </c>
      <c r="D46">
        <v>14</v>
      </c>
      <c r="F46" t="s">
        <v>173</v>
      </c>
      <c r="H46" t="s">
        <v>173</v>
      </c>
      <c r="I46">
        <v>14</v>
      </c>
    </row>
    <row r="47" spans="1:9" x14ac:dyDescent="0.2">
      <c r="A47" t="s">
        <v>174</v>
      </c>
      <c r="C47" t="s">
        <v>174</v>
      </c>
      <c r="D47">
        <v>20</v>
      </c>
      <c r="F47" t="s">
        <v>174</v>
      </c>
      <c r="H47" t="s">
        <v>174</v>
      </c>
      <c r="I47">
        <v>20</v>
      </c>
    </row>
    <row r="48" spans="1:9" x14ac:dyDescent="0.2">
      <c r="A48" t="s">
        <v>175</v>
      </c>
      <c r="C48" t="s">
        <v>175</v>
      </c>
      <c r="D48">
        <v>26</v>
      </c>
      <c r="F48" t="s">
        <v>175</v>
      </c>
      <c r="H48" t="s">
        <v>175</v>
      </c>
      <c r="I48">
        <v>26</v>
      </c>
    </row>
    <row r="49" spans="1:9" x14ac:dyDescent="0.2">
      <c r="A49" t="s">
        <v>176</v>
      </c>
      <c r="C49" t="s">
        <v>176</v>
      </c>
      <c r="D49">
        <v>52</v>
      </c>
      <c r="F49" t="s">
        <v>176</v>
      </c>
      <c r="H49" t="s">
        <v>176</v>
      </c>
      <c r="I49">
        <v>52</v>
      </c>
    </row>
    <row r="50" spans="1:9" x14ac:dyDescent="0.2">
      <c r="A50" t="s">
        <v>177</v>
      </c>
      <c r="C50" t="s">
        <v>177</v>
      </c>
      <c r="D50">
        <v>34</v>
      </c>
      <c r="F50" t="s">
        <v>177</v>
      </c>
      <c r="H50" t="s">
        <v>177</v>
      </c>
      <c r="I50">
        <v>34</v>
      </c>
    </row>
    <row r="51" spans="1:9" x14ac:dyDescent="0.2">
      <c r="A51" t="s">
        <v>178</v>
      </c>
      <c r="C51" t="s">
        <v>178</v>
      </c>
      <c r="D51">
        <v>68</v>
      </c>
      <c r="F51" t="s">
        <v>178</v>
      </c>
      <c r="H51" t="s">
        <v>178</v>
      </c>
      <c r="I51">
        <v>68</v>
      </c>
    </row>
    <row r="52" spans="1:9" x14ac:dyDescent="0.2">
      <c r="A52" t="s">
        <v>179</v>
      </c>
      <c r="C52" t="s">
        <v>179</v>
      </c>
      <c r="D52">
        <v>68</v>
      </c>
      <c r="F52" t="s">
        <v>179</v>
      </c>
      <c r="H52" t="s">
        <v>179</v>
      </c>
      <c r="I52">
        <v>68</v>
      </c>
    </row>
    <row r="53" spans="1:9" x14ac:dyDescent="0.2">
      <c r="A53" t="s">
        <v>180</v>
      </c>
      <c r="C53" t="s">
        <v>180</v>
      </c>
      <c r="D53">
        <v>46</v>
      </c>
      <c r="F53" t="s">
        <v>180</v>
      </c>
      <c r="H53" t="s">
        <v>180</v>
      </c>
      <c r="I53">
        <v>46</v>
      </c>
    </row>
    <row r="54" spans="1:9" x14ac:dyDescent="0.2">
      <c r="A54" t="s">
        <v>181</v>
      </c>
      <c r="C54" t="s">
        <v>181</v>
      </c>
      <c r="D54">
        <v>89</v>
      </c>
      <c r="F54" t="s">
        <v>181</v>
      </c>
      <c r="H54" t="s">
        <v>181</v>
      </c>
      <c r="I54">
        <v>89</v>
      </c>
    </row>
    <row r="55" spans="1:9" x14ac:dyDescent="0.2">
      <c r="A55" t="s">
        <v>182</v>
      </c>
      <c r="C55" t="s">
        <v>182</v>
      </c>
      <c r="F55" t="s">
        <v>182</v>
      </c>
      <c r="H55" t="s">
        <v>182</v>
      </c>
    </row>
    <row r="56" spans="1:9" x14ac:dyDescent="0.2">
      <c r="A56" t="s">
        <v>183</v>
      </c>
      <c r="C56" t="s">
        <v>183</v>
      </c>
      <c r="D56">
        <v>46</v>
      </c>
      <c r="F56" t="s">
        <v>183</v>
      </c>
      <c r="H56" t="s">
        <v>183</v>
      </c>
      <c r="I56">
        <v>46</v>
      </c>
    </row>
    <row r="57" spans="1:9" x14ac:dyDescent="0.2">
      <c r="A57" t="s">
        <v>184</v>
      </c>
      <c r="C57" t="s">
        <v>184</v>
      </c>
      <c r="D57">
        <v>61</v>
      </c>
      <c r="F57" t="s">
        <v>184</v>
      </c>
      <c r="H57" t="s">
        <v>184</v>
      </c>
      <c r="I57">
        <v>61</v>
      </c>
    </row>
    <row r="58" spans="1:9" x14ac:dyDescent="0.2">
      <c r="A58" t="s">
        <v>185</v>
      </c>
      <c r="C58" t="s">
        <v>185</v>
      </c>
      <c r="F58" t="s">
        <v>185</v>
      </c>
      <c r="H58" t="s">
        <v>185</v>
      </c>
    </row>
    <row r="59" spans="1:9" x14ac:dyDescent="0.2">
      <c r="A59" t="s">
        <v>186</v>
      </c>
      <c r="C59" t="s">
        <v>186</v>
      </c>
      <c r="D59">
        <v>40</v>
      </c>
      <c r="F59" t="s">
        <v>186</v>
      </c>
      <c r="H59" t="s">
        <v>186</v>
      </c>
      <c r="I59">
        <v>40</v>
      </c>
    </row>
    <row r="60" spans="1:9" x14ac:dyDescent="0.2">
      <c r="A60" t="s">
        <v>187</v>
      </c>
      <c r="C60" t="s">
        <v>187</v>
      </c>
      <c r="D60">
        <v>60</v>
      </c>
      <c r="F60" t="s">
        <v>187</v>
      </c>
      <c r="H60" t="s">
        <v>187</v>
      </c>
      <c r="I60">
        <v>60</v>
      </c>
    </row>
    <row r="61" spans="1:9" x14ac:dyDescent="0.2">
      <c r="A61" t="s">
        <v>188</v>
      </c>
      <c r="C61" t="s">
        <v>188</v>
      </c>
      <c r="F61" t="s">
        <v>188</v>
      </c>
      <c r="H61" t="s">
        <v>188</v>
      </c>
    </row>
  </sheetData>
  <protectedRanges>
    <protectedRange sqref="F3:I61 A3:D61 A2:D2 F2:I2" name="Område1"/>
  </protectedRange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5F8B-A16A-4AC6-A1CC-41E5B877A2C7}">
  <dimension ref="A1:O52"/>
  <sheetViews>
    <sheetView topLeftCell="A10" workbookViewId="0">
      <selection activeCell="E43" sqref="E43"/>
    </sheetView>
  </sheetViews>
  <sheetFormatPr defaultColWidth="9.28515625" defaultRowHeight="12.75" x14ac:dyDescent="0.2"/>
  <cols>
    <col min="1" max="5" width="8.28515625" style="66" customWidth="1"/>
    <col min="6" max="6" width="14.28515625" style="66" customWidth="1"/>
    <col min="7" max="7" width="28" style="66" bestFit="1" customWidth="1"/>
    <col min="8" max="8" width="19.28515625" style="66" customWidth="1"/>
    <col min="9" max="9" width="18.28515625" style="66" customWidth="1"/>
    <col min="10" max="10" width="19.7109375" style="66" customWidth="1"/>
    <col min="11" max="11" width="17.42578125" style="66" customWidth="1"/>
    <col min="12" max="12" width="26" style="66" bestFit="1" customWidth="1"/>
    <col min="13" max="13" width="12" style="66" customWidth="1"/>
    <col min="14" max="14" width="16.28515625" style="66" customWidth="1"/>
    <col min="15" max="15" width="15.5703125" style="66" customWidth="1"/>
    <col min="16" max="17" width="8.28515625" style="66" customWidth="1"/>
    <col min="18" max="23" width="31" style="66" customWidth="1"/>
    <col min="24" max="42" width="8.28515625" style="66" customWidth="1"/>
    <col min="43" max="16384" width="9.28515625" style="66"/>
  </cols>
  <sheetData>
    <row r="1" spans="1:15" ht="15.75" x14ac:dyDescent="0.25">
      <c r="A1" s="65" t="s">
        <v>23</v>
      </c>
    </row>
    <row r="8" spans="1:15" ht="24" customHeight="1" x14ac:dyDescent="0.35">
      <c r="B8" s="67"/>
      <c r="C8" s="67"/>
    </row>
    <row r="9" spans="1:15" ht="24" customHeight="1" x14ac:dyDescent="0.35">
      <c r="A9" s="102"/>
      <c r="B9" s="67"/>
      <c r="C9" s="67"/>
      <c r="F9" s="68"/>
      <c r="G9" s="69"/>
      <c r="H9" s="69"/>
      <c r="I9" s="69"/>
      <c r="J9" s="69"/>
      <c r="K9" s="105"/>
      <c r="L9" s="105"/>
      <c r="M9" s="105"/>
      <c r="N9" s="105"/>
      <c r="O9" s="105"/>
    </row>
    <row r="10" spans="1:15" ht="24" customHeight="1" x14ac:dyDescent="0.35">
      <c r="A10" s="102" t="s">
        <v>24</v>
      </c>
      <c r="B10" s="67"/>
      <c r="C10" s="67"/>
      <c r="F10" s="225" t="s">
        <v>25</v>
      </c>
      <c r="G10" s="226"/>
      <c r="H10" s="226"/>
      <c r="I10" s="226"/>
      <c r="J10" s="226"/>
      <c r="K10" s="227"/>
      <c r="L10" s="227"/>
      <c r="M10" s="227"/>
      <c r="N10" s="227"/>
      <c r="O10" s="227"/>
    </row>
    <row r="11" spans="1:15" x14ac:dyDescent="0.2">
      <c r="A11" s="228" t="s">
        <v>26</v>
      </c>
      <c r="B11" s="229"/>
      <c r="C11" s="229"/>
      <c r="E11" s="70"/>
    </row>
    <row r="12" spans="1:15" ht="45" customHeight="1" x14ac:dyDescent="0.25">
      <c r="A12" s="229"/>
      <c r="B12" s="229"/>
      <c r="C12" s="229"/>
      <c r="E12" s="70"/>
      <c r="F12" s="71"/>
      <c r="G12" s="72" t="s">
        <v>27</v>
      </c>
      <c r="H12" s="73" t="s">
        <v>28</v>
      </c>
      <c r="I12" s="73" t="s">
        <v>29</v>
      </c>
      <c r="J12" s="73" t="s">
        <v>30</v>
      </c>
      <c r="K12" s="73" t="s">
        <v>31</v>
      </c>
      <c r="L12" s="150" t="s">
        <v>32</v>
      </c>
      <c r="M12" s="232" t="s">
        <v>33</v>
      </c>
      <c r="N12" s="233"/>
      <c r="O12" s="234"/>
    </row>
    <row r="13" spans="1:15" ht="15" x14ac:dyDescent="0.25">
      <c r="A13" s="229"/>
      <c r="B13" s="229"/>
      <c r="C13" s="229"/>
      <c r="E13" s="70"/>
      <c r="F13" s="74"/>
      <c r="G13" s="75"/>
      <c r="H13" s="76"/>
      <c r="I13" s="77"/>
      <c r="J13" s="77"/>
      <c r="K13" s="77"/>
      <c r="L13" s="77"/>
      <c r="M13" s="78" t="s">
        <v>34</v>
      </c>
      <c r="N13" s="79" t="s">
        <v>35</v>
      </c>
      <c r="O13" s="80" t="s">
        <v>36</v>
      </c>
    </row>
    <row r="14" spans="1:15" ht="15" x14ac:dyDescent="0.25">
      <c r="A14" s="229"/>
      <c r="B14" s="229"/>
      <c r="C14" s="229"/>
      <c r="E14" s="70"/>
      <c r="F14" s="74" t="s">
        <v>37</v>
      </c>
      <c r="G14" s="81" t="s">
        <v>38</v>
      </c>
      <c r="H14" s="82">
        <v>10</v>
      </c>
      <c r="I14" s="83">
        <v>0.8</v>
      </c>
      <c r="J14" s="83">
        <v>0.75</v>
      </c>
      <c r="K14" s="83">
        <v>0.56000000000000005</v>
      </c>
      <c r="L14" s="151">
        <f>K14*J14</f>
        <v>0.42000000000000004</v>
      </c>
      <c r="M14" s="84">
        <v>20</v>
      </c>
      <c r="N14" s="83">
        <v>15</v>
      </c>
      <c r="O14" s="85">
        <v>8</v>
      </c>
    </row>
    <row r="15" spans="1:15" ht="15" x14ac:dyDescent="0.25">
      <c r="A15" s="229"/>
      <c r="B15" s="229"/>
      <c r="C15" s="229"/>
      <c r="E15" s="70"/>
      <c r="F15" s="223" t="s">
        <v>39</v>
      </c>
      <c r="G15" s="81" t="s">
        <v>40</v>
      </c>
      <c r="H15" s="82">
        <v>12</v>
      </c>
      <c r="I15" s="83">
        <v>1</v>
      </c>
      <c r="J15" s="83">
        <v>0.9</v>
      </c>
      <c r="K15" s="83">
        <v>0.77</v>
      </c>
      <c r="L15" s="151">
        <f t="shared" ref="L15:L44" si="0">K15*J15</f>
        <v>0.69300000000000006</v>
      </c>
      <c r="M15" s="84">
        <v>30</v>
      </c>
      <c r="N15" s="83">
        <v>27</v>
      </c>
      <c r="O15" s="85">
        <v>21</v>
      </c>
    </row>
    <row r="16" spans="1:15" ht="15" x14ac:dyDescent="0.25">
      <c r="A16" s="230"/>
      <c r="B16" s="230"/>
      <c r="C16" s="230"/>
      <c r="E16" s="70"/>
      <c r="F16" s="224"/>
      <c r="G16" s="81" t="s">
        <v>41</v>
      </c>
      <c r="H16" s="82">
        <v>8</v>
      </c>
      <c r="I16" s="83">
        <v>1</v>
      </c>
      <c r="J16" s="83">
        <v>0.75</v>
      </c>
      <c r="K16" s="83">
        <v>0.56999999999999995</v>
      </c>
      <c r="L16" s="151">
        <f t="shared" si="0"/>
        <v>0.42749999999999999</v>
      </c>
      <c r="M16" s="84">
        <v>20</v>
      </c>
      <c r="N16" s="83">
        <v>15</v>
      </c>
      <c r="O16" s="85">
        <v>9</v>
      </c>
    </row>
    <row r="17" spans="1:15" ht="15" x14ac:dyDescent="0.25">
      <c r="A17" s="230"/>
      <c r="B17" s="230"/>
      <c r="C17" s="230"/>
      <c r="E17" s="70"/>
      <c r="F17" s="81"/>
      <c r="G17" s="81" t="s">
        <v>42</v>
      </c>
      <c r="H17" s="82">
        <v>10</v>
      </c>
      <c r="I17" s="83">
        <v>0.7</v>
      </c>
      <c r="J17" s="83">
        <v>0.86</v>
      </c>
      <c r="K17" s="83">
        <v>0.82</v>
      </c>
      <c r="L17" s="151">
        <f t="shared" si="0"/>
        <v>0.70519999999999994</v>
      </c>
      <c r="M17" s="84">
        <v>18</v>
      </c>
      <c r="N17" s="83">
        <v>15</v>
      </c>
      <c r="O17" s="85">
        <v>12</v>
      </c>
    </row>
    <row r="18" spans="1:15" ht="15" x14ac:dyDescent="0.25">
      <c r="A18" s="227"/>
      <c r="B18" s="227"/>
      <c r="C18" s="227"/>
      <c r="E18" s="70"/>
      <c r="F18" s="81"/>
      <c r="G18" s="81" t="s">
        <v>43</v>
      </c>
      <c r="H18" s="82">
        <v>10</v>
      </c>
      <c r="I18" s="83">
        <v>0.7</v>
      </c>
      <c r="J18" s="83">
        <v>0.86</v>
      </c>
      <c r="K18" s="83">
        <v>0.74</v>
      </c>
      <c r="L18" s="151">
        <f t="shared" si="0"/>
        <v>0.63639999999999997</v>
      </c>
      <c r="M18" s="84">
        <v>18</v>
      </c>
      <c r="N18" s="83">
        <v>15</v>
      </c>
      <c r="O18" s="85">
        <v>11</v>
      </c>
    </row>
    <row r="19" spans="1:15" ht="15" x14ac:dyDescent="0.25">
      <c r="A19" s="227"/>
      <c r="B19" s="227"/>
      <c r="C19" s="227"/>
      <c r="E19" s="70"/>
      <c r="F19" s="81"/>
      <c r="G19" s="81" t="s">
        <v>44</v>
      </c>
      <c r="H19" s="82">
        <v>12</v>
      </c>
      <c r="I19" s="83">
        <v>0.7</v>
      </c>
      <c r="J19" s="83">
        <v>0.71</v>
      </c>
      <c r="K19" s="83">
        <v>0.77</v>
      </c>
      <c r="L19" s="151">
        <f t="shared" si="0"/>
        <v>0.54669999999999996</v>
      </c>
      <c r="M19" s="84">
        <v>21</v>
      </c>
      <c r="N19" s="83">
        <v>15</v>
      </c>
      <c r="O19" s="85">
        <v>11</v>
      </c>
    </row>
    <row r="20" spans="1:15" ht="15" x14ac:dyDescent="0.25">
      <c r="A20" s="227"/>
      <c r="B20" s="227"/>
      <c r="C20" s="227"/>
      <c r="E20" s="70"/>
      <c r="F20" s="81"/>
      <c r="G20" s="81" t="s">
        <v>45</v>
      </c>
      <c r="H20" s="82">
        <v>9</v>
      </c>
      <c r="I20" s="83">
        <v>0.3</v>
      </c>
      <c r="J20" s="83">
        <v>0.33</v>
      </c>
      <c r="K20" s="83">
        <v>1</v>
      </c>
      <c r="L20" s="151">
        <f t="shared" si="0"/>
        <v>0.33</v>
      </c>
      <c r="M20" s="84">
        <v>7</v>
      </c>
      <c r="N20" s="83">
        <v>2</v>
      </c>
      <c r="O20" s="85">
        <v>2</v>
      </c>
    </row>
    <row r="21" spans="1:15" ht="15" x14ac:dyDescent="0.25">
      <c r="A21" s="227"/>
      <c r="B21" s="227"/>
      <c r="C21" s="227"/>
      <c r="E21" s="70"/>
      <c r="F21" s="81"/>
      <c r="G21" s="81" t="s">
        <v>46</v>
      </c>
      <c r="H21" s="82">
        <v>9</v>
      </c>
      <c r="I21" s="83">
        <v>1</v>
      </c>
      <c r="J21" s="83">
        <v>0.4</v>
      </c>
      <c r="K21" s="83">
        <v>1</v>
      </c>
      <c r="L21" s="151">
        <f t="shared" si="0"/>
        <v>0.4</v>
      </c>
      <c r="M21" s="84">
        <v>23</v>
      </c>
      <c r="N21" s="83">
        <v>9</v>
      </c>
      <c r="O21" s="85">
        <v>9</v>
      </c>
    </row>
    <row r="22" spans="1:15" ht="15" x14ac:dyDescent="0.25">
      <c r="A22" s="227"/>
      <c r="B22" s="227"/>
      <c r="C22" s="227"/>
      <c r="E22" s="70"/>
      <c r="F22" s="86"/>
      <c r="G22" s="86" t="s">
        <v>47</v>
      </c>
      <c r="H22" s="87">
        <v>4</v>
      </c>
      <c r="I22" s="88">
        <v>1</v>
      </c>
      <c r="J22" s="88">
        <v>0.1</v>
      </c>
      <c r="K22" s="88">
        <v>1</v>
      </c>
      <c r="L22" s="152">
        <f t="shared" si="0"/>
        <v>0.1</v>
      </c>
      <c r="M22" s="89">
        <v>10</v>
      </c>
      <c r="N22" s="88">
        <v>1</v>
      </c>
      <c r="O22" s="90">
        <v>1</v>
      </c>
    </row>
    <row r="23" spans="1:15" ht="15" x14ac:dyDescent="0.25">
      <c r="A23" s="231"/>
      <c r="B23" s="231"/>
      <c r="C23" s="231"/>
      <c r="E23" s="70"/>
      <c r="F23" s="74" t="s">
        <v>48</v>
      </c>
      <c r="G23" s="91" t="s">
        <v>49</v>
      </c>
      <c r="H23" s="92">
        <v>12</v>
      </c>
      <c r="I23" s="83">
        <v>0.95</v>
      </c>
      <c r="J23" s="83">
        <v>0.79</v>
      </c>
      <c r="K23" s="83">
        <v>0.82</v>
      </c>
      <c r="L23" s="151">
        <f t="shared" si="0"/>
        <v>0.64780000000000004</v>
      </c>
      <c r="M23" s="84">
        <v>23</v>
      </c>
      <c r="N23" s="83">
        <v>18</v>
      </c>
      <c r="O23" s="93">
        <v>15</v>
      </c>
    </row>
    <row r="24" spans="1:15" ht="15" x14ac:dyDescent="0.25">
      <c r="A24" s="231"/>
      <c r="B24" s="231"/>
      <c r="C24" s="231"/>
      <c r="E24" s="70"/>
      <c r="F24" s="223" t="s">
        <v>50</v>
      </c>
      <c r="G24" s="81" t="s">
        <v>51</v>
      </c>
      <c r="H24" s="94">
        <v>12</v>
      </c>
      <c r="I24" s="83">
        <v>0.9</v>
      </c>
      <c r="J24" s="83">
        <v>0.89</v>
      </c>
      <c r="K24" s="83">
        <v>0.82</v>
      </c>
      <c r="L24" s="151">
        <f t="shared" si="0"/>
        <v>0.7298</v>
      </c>
      <c r="M24" s="84">
        <v>22</v>
      </c>
      <c r="N24" s="83">
        <v>19</v>
      </c>
      <c r="O24" s="85">
        <v>16</v>
      </c>
    </row>
    <row r="25" spans="1:15" ht="15" x14ac:dyDescent="0.25">
      <c r="A25" s="231"/>
      <c r="B25" s="231"/>
      <c r="C25" s="231"/>
      <c r="E25" s="70"/>
      <c r="F25" s="224"/>
      <c r="G25" s="81" t="s">
        <v>41</v>
      </c>
      <c r="H25" s="82">
        <v>8</v>
      </c>
      <c r="I25" s="83">
        <v>1</v>
      </c>
      <c r="J25" s="83">
        <v>0.55000000000000004</v>
      </c>
      <c r="K25" s="83">
        <v>0.56999999999999995</v>
      </c>
      <c r="L25" s="151">
        <f t="shared" si="0"/>
        <v>0.3135</v>
      </c>
      <c r="M25" s="84">
        <v>16</v>
      </c>
      <c r="N25" s="83">
        <v>9</v>
      </c>
      <c r="O25" s="85">
        <v>5</v>
      </c>
    </row>
    <row r="26" spans="1:15" ht="15" x14ac:dyDescent="0.25">
      <c r="A26" s="95"/>
      <c r="E26" s="70"/>
      <c r="F26" s="81"/>
      <c r="G26" s="81" t="s">
        <v>52</v>
      </c>
      <c r="H26" s="82">
        <v>16</v>
      </c>
      <c r="I26" s="83">
        <v>0.8</v>
      </c>
      <c r="J26" s="83">
        <v>0.75</v>
      </c>
      <c r="K26" s="83">
        <v>0.64</v>
      </c>
      <c r="L26" s="151">
        <f t="shared" si="0"/>
        <v>0.48</v>
      </c>
      <c r="M26" s="84">
        <v>26</v>
      </c>
      <c r="N26" s="83">
        <v>19</v>
      </c>
      <c r="O26" s="85">
        <v>12</v>
      </c>
    </row>
    <row r="27" spans="1:15" ht="15" x14ac:dyDescent="0.25">
      <c r="A27" s="95"/>
      <c r="E27" s="70"/>
      <c r="F27" s="81"/>
      <c r="G27" s="81" t="s">
        <v>53</v>
      </c>
      <c r="H27" s="82">
        <v>10</v>
      </c>
      <c r="I27" s="83">
        <v>1</v>
      </c>
      <c r="J27" s="83">
        <v>0.6</v>
      </c>
      <c r="K27" s="83">
        <v>0.82</v>
      </c>
      <c r="L27" s="151">
        <f t="shared" si="0"/>
        <v>0.49199999999999994</v>
      </c>
      <c r="M27" s="84">
        <v>20</v>
      </c>
      <c r="N27" s="83">
        <v>12</v>
      </c>
      <c r="O27" s="85">
        <v>10</v>
      </c>
    </row>
    <row r="28" spans="1:15" ht="15" x14ac:dyDescent="0.25">
      <c r="A28" s="95"/>
      <c r="E28" s="70"/>
      <c r="F28" s="81"/>
      <c r="G28" s="81" t="s">
        <v>54</v>
      </c>
      <c r="H28" s="82">
        <v>11</v>
      </c>
      <c r="I28" s="83">
        <v>1</v>
      </c>
      <c r="J28" s="83">
        <v>1</v>
      </c>
      <c r="K28" s="83">
        <v>0.86</v>
      </c>
      <c r="L28" s="151">
        <f t="shared" si="0"/>
        <v>0.86</v>
      </c>
      <c r="M28" s="84">
        <v>28</v>
      </c>
      <c r="N28" s="83">
        <v>28</v>
      </c>
      <c r="O28" s="96">
        <v>24</v>
      </c>
    </row>
    <row r="29" spans="1:15" ht="15" x14ac:dyDescent="0.25">
      <c r="A29" s="95"/>
      <c r="E29" s="70"/>
      <c r="F29" s="81"/>
      <c r="G29" s="81" t="s">
        <v>55</v>
      </c>
      <c r="H29" s="82">
        <v>12</v>
      </c>
      <c r="I29" s="83">
        <v>1</v>
      </c>
      <c r="J29" s="83">
        <v>1</v>
      </c>
      <c r="K29" s="83">
        <v>1</v>
      </c>
      <c r="L29" s="151">
        <f t="shared" si="0"/>
        <v>1</v>
      </c>
      <c r="M29" s="84">
        <v>30</v>
      </c>
      <c r="N29" s="83">
        <v>30</v>
      </c>
      <c r="O29" s="85">
        <v>30</v>
      </c>
    </row>
    <row r="30" spans="1:15" ht="15" x14ac:dyDescent="0.25">
      <c r="A30" s="95"/>
      <c r="E30" s="70"/>
      <c r="F30" s="81"/>
      <c r="G30" s="81" t="s">
        <v>56</v>
      </c>
      <c r="H30" s="82">
        <v>9</v>
      </c>
      <c r="I30" s="83">
        <v>0.7</v>
      </c>
      <c r="J30" s="83">
        <v>0.86</v>
      </c>
      <c r="K30" s="83">
        <v>1</v>
      </c>
      <c r="L30" s="151">
        <f t="shared" si="0"/>
        <v>0.86</v>
      </c>
      <c r="M30" s="84">
        <v>16</v>
      </c>
      <c r="N30" s="83">
        <v>14</v>
      </c>
      <c r="O30" s="85">
        <v>14</v>
      </c>
    </row>
    <row r="31" spans="1:15" ht="15" x14ac:dyDescent="0.25">
      <c r="A31" s="95"/>
      <c r="E31" s="70"/>
      <c r="F31" s="86"/>
      <c r="G31" s="86" t="s">
        <v>57</v>
      </c>
      <c r="H31" s="82">
        <v>10</v>
      </c>
      <c r="I31" s="88">
        <v>0.7</v>
      </c>
      <c r="J31" s="88">
        <v>0.86</v>
      </c>
      <c r="K31" s="88">
        <v>0.81</v>
      </c>
      <c r="L31" s="152">
        <f t="shared" si="0"/>
        <v>0.6966</v>
      </c>
      <c r="M31" s="89">
        <v>18</v>
      </c>
      <c r="N31" s="88">
        <v>15</v>
      </c>
      <c r="O31" s="90">
        <v>12</v>
      </c>
    </row>
    <row r="32" spans="1:15" ht="15" x14ac:dyDescent="0.25">
      <c r="A32" s="95"/>
      <c r="E32" s="70"/>
      <c r="F32" s="74" t="s">
        <v>58</v>
      </c>
      <c r="G32" s="81" t="s">
        <v>59</v>
      </c>
      <c r="H32" s="92">
        <v>16</v>
      </c>
      <c r="I32" s="83">
        <v>1</v>
      </c>
      <c r="J32" s="83">
        <v>0.7</v>
      </c>
      <c r="K32" s="83">
        <v>0.84</v>
      </c>
      <c r="L32" s="151">
        <f t="shared" si="0"/>
        <v>0.58799999999999997</v>
      </c>
      <c r="M32" s="84">
        <v>64</v>
      </c>
      <c r="N32" s="83">
        <v>45</v>
      </c>
      <c r="O32" s="93">
        <v>37</v>
      </c>
    </row>
    <row r="33" spans="1:15" ht="15" x14ac:dyDescent="0.25">
      <c r="A33" s="95"/>
      <c r="E33" s="70"/>
      <c r="F33" s="223" t="s">
        <v>60</v>
      </c>
      <c r="G33" s="81" t="s">
        <v>61</v>
      </c>
      <c r="H33" s="82">
        <v>7</v>
      </c>
      <c r="I33" s="83">
        <v>0.7</v>
      </c>
      <c r="J33" s="83">
        <v>0.86</v>
      </c>
      <c r="K33" s="83">
        <v>1</v>
      </c>
      <c r="L33" s="151">
        <f t="shared" si="0"/>
        <v>0.86</v>
      </c>
      <c r="M33" s="84">
        <v>20</v>
      </c>
      <c r="N33" s="83">
        <v>17</v>
      </c>
      <c r="O33" s="85">
        <v>17</v>
      </c>
    </row>
    <row r="34" spans="1:15" ht="15" x14ac:dyDescent="0.25">
      <c r="E34" s="70"/>
      <c r="F34" s="224"/>
      <c r="G34" s="81" t="s">
        <v>45</v>
      </c>
      <c r="H34" s="82">
        <v>9</v>
      </c>
      <c r="I34" s="83">
        <v>0.3</v>
      </c>
      <c r="J34" s="83">
        <v>0.33</v>
      </c>
      <c r="K34" s="83">
        <v>1</v>
      </c>
      <c r="L34" s="151">
        <f t="shared" si="0"/>
        <v>0.33</v>
      </c>
      <c r="M34" s="84">
        <v>11</v>
      </c>
      <c r="N34" s="83">
        <v>4</v>
      </c>
      <c r="O34" s="85">
        <v>4</v>
      </c>
    </row>
    <row r="35" spans="1:15" ht="15" x14ac:dyDescent="0.25">
      <c r="E35" s="70"/>
      <c r="F35" s="81"/>
      <c r="G35" s="81" t="s">
        <v>62</v>
      </c>
      <c r="H35" s="82">
        <v>9</v>
      </c>
      <c r="I35" s="83">
        <v>1</v>
      </c>
      <c r="J35" s="83">
        <v>0.75</v>
      </c>
      <c r="K35" s="83">
        <v>0.71</v>
      </c>
      <c r="L35" s="151">
        <f t="shared" si="0"/>
        <v>0.53249999999999997</v>
      </c>
      <c r="M35" s="84">
        <v>36</v>
      </c>
      <c r="N35" s="83">
        <v>27</v>
      </c>
      <c r="O35" s="85">
        <v>19</v>
      </c>
    </row>
    <row r="36" spans="1:15" ht="15" x14ac:dyDescent="0.25">
      <c r="E36" s="70"/>
      <c r="F36" s="86"/>
      <c r="G36" s="86" t="s">
        <v>63</v>
      </c>
      <c r="H36" s="82">
        <v>13</v>
      </c>
      <c r="I36" s="88">
        <v>1</v>
      </c>
      <c r="J36" s="88">
        <v>0.75</v>
      </c>
      <c r="K36" s="88">
        <v>0.71</v>
      </c>
      <c r="L36" s="152">
        <f t="shared" si="0"/>
        <v>0.53249999999999997</v>
      </c>
      <c r="M36" s="89">
        <v>52</v>
      </c>
      <c r="N36" s="88">
        <v>39</v>
      </c>
      <c r="O36" s="90">
        <v>28</v>
      </c>
    </row>
    <row r="37" spans="1:15" ht="15" x14ac:dyDescent="0.25">
      <c r="E37" s="70"/>
      <c r="F37" s="74" t="s">
        <v>64</v>
      </c>
      <c r="G37" s="81" t="s">
        <v>65</v>
      </c>
      <c r="H37" s="92">
        <v>24</v>
      </c>
      <c r="I37" s="83">
        <v>1</v>
      </c>
      <c r="J37" s="83">
        <v>0.64</v>
      </c>
      <c r="K37" s="83">
        <v>0.9</v>
      </c>
      <c r="L37" s="151">
        <f t="shared" si="0"/>
        <v>0.57600000000000007</v>
      </c>
      <c r="M37" s="84">
        <v>120</v>
      </c>
      <c r="N37" s="83">
        <v>77</v>
      </c>
      <c r="O37" s="93">
        <v>69</v>
      </c>
    </row>
    <row r="38" spans="1:15" ht="15" x14ac:dyDescent="0.25">
      <c r="E38" s="70"/>
      <c r="F38" s="223" t="s">
        <v>66</v>
      </c>
      <c r="G38" s="81" t="s">
        <v>67</v>
      </c>
      <c r="H38" s="82">
        <v>10</v>
      </c>
      <c r="I38" s="83">
        <v>1</v>
      </c>
      <c r="J38" s="83">
        <v>1</v>
      </c>
      <c r="K38" s="83">
        <v>0.75</v>
      </c>
      <c r="L38" s="151">
        <f t="shared" si="0"/>
        <v>0.75</v>
      </c>
      <c r="M38" s="84">
        <v>50</v>
      </c>
      <c r="N38" s="83">
        <v>50</v>
      </c>
      <c r="O38" s="85">
        <v>37</v>
      </c>
    </row>
    <row r="39" spans="1:15" ht="15" x14ac:dyDescent="0.25">
      <c r="E39" s="70"/>
      <c r="F39" s="224"/>
      <c r="G39" s="81" t="s">
        <v>68</v>
      </c>
      <c r="H39" s="82">
        <v>15</v>
      </c>
      <c r="I39" s="83">
        <v>0.8</v>
      </c>
      <c r="J39" s="83">
        <v>0.88</v>
      </c>
      <c r="K39" s="83">
        <v>0.75</v>
      </c>
      <c r="L39" s="151">
        <f t="shared" si="0"/>
        <v>0.66</v>
      </c>
      <c r="M39" s="84">
        <v>60</v>
      </c>
      <c r="N39" s="83">
        <v>53</v>
      </c>
      <c r="O39" s="85">
        <v>39</v>
      </c>
    </row>
    <row r="40" spans="1:15" ht="15" x14ac:dyDescent="0.25">
      <c r="E40" s="70"/>
      <c r="F40" s="81"/>
      <c r="G40" s="81" t="s">
        <v>69</v>
      </c>
      <c r="H40" s="82">
        <v>22</v>
      </c>
      <c r="I40" s="83">
        <v>1</v>
      </c>
      <c r="J40" s="83">
        <v>1</v>
      </c>
      <c r="K40" s="83">
        <v>1</v>
      </c>
      <c r="L40" s="151">
        <f t="shared" si="0"/>
        <v>1</v>
      </c>
      <c r="M40" s="84">
        <v>110</v>
      </c>
      <c r="N40" s="83">
        <v>110</v>
      </c>
      <c r="O40" s="85">
        <v>110</v>
      </c>
    </row>
    <row r="41" spans="1:15" ht="15" x14ac:dyDescent="0.25">
      <c r="E41" s="70"/>
      <c r="F41" s="81"/>
      <c r="G41" s="81" t="s">
        <v>70</v>
      </c>
      <c r="H41" s="82">
        <v>9</v>
      </c>
      <c r="I41" s="83">
        <v>1</v>
      </c>
      <c r="J41" s="83">
        <v>1</v>
      </c>
      <c r="K41" s="83">
        <v>1</v>
      </c>
      <c r="L41" s="151">
        <f t="shared" si="0"/>
        <v>1</v>
      </c>
      <c r="M41" s="84">
        <v>45</v>
      </c>
      <c r="N41" s="83">
        <v>45</v>
      </c>
      <c r="O41" s="85">
        <v>45</v>
      </c>
    </row>
    <row r="42" spans="1:15" ht="30" x14ac:dyDescent="0.25">
      <c r="E42" s="70"/>
      <c r="F42" s="81"/>
      <c r="G42" s="97" t="s">
        <v>71</v>
      </c>
      <c r="H42" s="82">
        <v>13</v>
      </c>
      <c r="I42" s="83">
        <v>1</v>
      </c>
      <c r="J42" s="83">
        <v>1</v>
      </c>
      <c r="K42" s="83">
        <v>1</v>
      </c>
      <c r="L42" s="151">
        <f t="shared" si="0"/>
        <v>1</v>
      </c>
      <c r="M42" s="84">
        <v>65</v>
      </c>
      <c r="N42" s="83">
        <v>65</v>
      </c>
      <c r="O42" s="85">
        <v>65</v>
      </c>
    </row>
    <row r="43" spans="1:15" ht="15" x14ac:dyDescent="0.25">
      <c r="E43" s="70"/>
      <c r="F43" s="81"/>
      <c r="G43" s="81" t="s">
        <v>72</v>
      </c>
      <c r="H43" s="98">
        <v>10</v>
      </c>
      <c r="I43" s="83">
        <v>1</v>
      </c>
      <c r="J43" s="83">
        <v>1</v>
      </c>
      <c r="K43" s="83">
        <v>1</v>
      </c>
      <c r="L43" s="151">
        <f t="shared" si="0"/>
        <v>1</v>
      </c>
      <c r="M43" s="84">
        <v>50</v>
      </c>
      <c r="N43" s="83">
        <v>50</v>
      </c>
      <c r="O43" s="85">
        <v>50</v>
      </c>
    </row>
    <row r="44" spans="1:15" ht="15" x14ac:dyDescent="0.25">
      <c r="E44" s="70"/>
      <c r="F44" s="86"/>
      <c r="G44" s="86" t="s">
        <v>73</v>
      </c>
      <c r="H44" s="87">
        <v>7</v>
      </c>
      <c r="I44" s="88">
        <v>1</v>
      </c>
      <c r="J44" s="88">
        <v>0.45</v>
      </c>
      <c r="K44" s="88">
        <v>0.9</v>
      </c>
      <c r="L44" s="152">
        <f t="shared" si="0"/>
        <v>0.40500000000000003</v>
      </c>
      <c r="M44" s="89">
        <v>35</v>
      </c>
      <c r="N44" s="88">
        <v>16</v>
      </c>
      <c r="O44" s="90">
        <v>14</v>
      </c>
    </row>
    <row r="45" spans="1:15" ht="15" x14ac:dyDescent="0.25">
      <c r="E45" s="70"/>
      <c r="F45" s="99" t="s">
        <v>74</v>
      </c>
      <c r="G45" s="81"/>
      <c r="H45" s="81"/>
      <c r="I45" s="81"/>
      <c r="J45" s="81"/>
      <c r="K45" s="100"/>
      <c r="L45" s="100"/>
      <c r="M45" s="100"/>
      <c r="N45" s="100"/>
      <c r="O45" s="101"/>
    </row>
    <row r="46" spans="1:15" x14ac:dyDescent="0.2">
      <c r="E46" s="70"/>
      <c r="F46" s="66" t="s">
        <v>75</v>
      </c>
    </row>
    <row r="47" spans="1:15" x14ac:dyDescent="0.2">
      <c r="E47" s="70"/>
      <c r="F47" s="149" t="s">
        <v>76</v>
      </c>
    </row>
    <row r="48" spans="1:15" x14ac:dyDescent="0.2">
      <c r="E48" s="70"/>
    </row>
    <row r="49" spans="5:5" x14ac:dyDescent="0.2">
      <c r="E49" s="70"/>
    </row>
    <row r="50" spans="5:5" x14ac:dyDescent="0.2">
      <c r="E50" s="70"/>
    </row>
    <row r="51" spans="5:5" x14ac:dyDescent="0.2">
      <c r="E51" s="70"/>
    </row>
    <row r="52" spans="5:5" x14ac:dyDescent="0.2">
      <c r="E52" s="70"/>
    </row>
  </sheetData>
  <mergeCells count="7">
    <mergeCell ref="F33:F34"/>
    <mergeCell ref="F38:F39"/>
    <mergeCell ref="F10:O10"/>
    <mergeCell ref="A11:C25"/>
    <mergeCell ref="M12:O12"/>
    <mergeCell ref="F15:F16"/>
    <mergeCell ref="F24:F25"/>
  </mergeCells>
  <hyperlinks>
    <hyperlink ref="F47" r:id="rId1" xr:uid="{2301E540-712A-44EE-B136-579510623B01}"/>
  </hyperlinks>
  <pageMargins left="0.7" right="0.7" top="0.75" bottom="0.75" header="0.3" footer="0.3"/>
  <pageSetup paperSize="9" orientation="portrait" horizontalDpi="1200" verticalDpi="1200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6869D-9F96-487F-BC0F-E7C69647594C}">
  <dimension ref="A1:F338"/>
  <sheetViews>
    <sheetView topLeftCell="A40" workbookViewId="0">
      <selection activeCell="A56" sqref="A56"/>
    </sheetView>
  </sheetViews>
  <sheetFormatPr defaultRowHeight="12.75" x14ac:dyDescent="0.2"/>
  <cols>
    <col min="1" max="1" width="68.42578125" bestFit="1" customWidth="1"/>
    <col min="2" max="2" width="29.28515625" style="8" bestFit="1" customWidth="1"/>
    <col min="3" max="3" width="3.5703125" customWidth="1"/>
    <col min="4" max="4" width="41.5703125" bestFit="1" customWidth="1"/>
    <col min="5" max="5" width="60.85546875" bestFit="1" customWidth="1"/>
    <col min="6" max="6" width="11.85546875" customWidth="1"/>
  </cols>
  <sheetData>
    <row r="1" spans="1:6" ht="240" x14ac:dyDescent="0.25">
      <c r="A1" s="71"/>
      <c r="B1" s="183" t="s">
        <v>27</v>
      </c>
      <c r="C1" s="73" t="s">
        <v>29</v>
      </c>
      <c r="D1" s="73" t="s">
        <v>30</v>
      </c>
      <c r="E1" s="73" t="s">
        <v>31</v>
      </c>
      <c r="F1" s="150" t="s">
        <v>32</v>
      </c>
    </row>
    <row r="2" spans="1:6" ht="15" x14ac:dyDescent="0.25">
      <c r="A2" s="74"/>
      <c r="B2" s="184"/>
      <c r="C2" s="77"/>
      <c r="D2" s="77"/>
      <c r="E2" s="77"/>
      <c r="F2" s="77"/>
    </row>
    <row r="3" spans="1:6" ht="15" x14ac:dyDescent="0.25">
      <c r="A3" s="74" t="s">
        <v>37</v>
      </c>
      <c r="B3" s="185" t="s">
        <v>38</v>
      </c>
      <c r="C3" s="83">
        <v>0.8</v>
      </c>
      <c r="D3" s="83">
        <v>0.75</v>
      </c>
      <c r="E3" s="83">
        <v>0.56000000000000005</v>
      </c>
      <c r="F3" s="151">
        <f>E3*D3</f>
        <v>0.42000000000000004</v>
      </c>
    </row>
    <row r="4" spans="1:6" ht="15" x14ac:dyDescent="0.25">
      <c r="A4" s="223" t="s">
        <v>39</v>
      </c>
      <c r="B4" s="185" t="s">
        <v>40</v>
      </c>
      <c r="C4" s="83">
        <v>1</v>
      </c>
      <c r="D4" s="83">
        <v>0.9</v>
      </c>
      <c r="E4" s="83">
        <v>0.77</v>
      </c>
      <c r="F4" s="151">
        <f t="shared" ref="F4:F33" si="0">E4*D4</f>
        <v>0.69300000000000006</v>
      </c>
    </row>
    <row r="5" spans="1:6" ht="15" x14ac:dyDescent="0.25">
      <c r="A5" s="224"/>
      <c r="B5" s="185" t="s">
        <v>41</v>
      </c>
      <c r="C5" s="83">
        <v>1</v>
      </c>
      <c r="D5" s="83">
        <v>0.75</v>
      </c>
      <c r="E5" s="83">
        <v>0.56999999999999995</v>
      </c>
      <c r="F5" s="151">
        <f t="shared" si="0"/>
        <v>0.42749999999999999</v>
      </c>
    </row>
    <row r="6" spans="1:6" ht="15" x14ac:dyDescent="0.25">
      <c r="A6" s="81"/>
      <c r="B6" s="185" t="s">
        <v>42</v>
      </c>
      <c r="C6" s="83">
        <v>0.7</v>
      </c>
      <c r="D6" s="83">
        <v>0.86</v>
      </c>
      <c r="E6" s="83">
        <v>0.82</v>
      </c>
      <c r="F6" s="151">
        <f t="shared" si="0"/>
        <v>0.70519999999999994</v>
      </c>
    </row>
    <row r="7" spans="1:6" ht="15" x14ac:dyDescent="0.25">
      <c r="A7" s="81"/>
      <c r="B7" s="185" t="s">
        <v>43</v>
      </c>
      <c r="C7" s="83">
        <v>0.7</v>
      </c>
      <c r="D7" s="83">
        <v>0.86</v>
      </c>
      <c r="E7" s="83">
        <v>0.74</v>
      </c>
      <c r="F7" s="151">
        <f t="shared" si="0"/>
        <v>0.63639999999999997</v>
      </c>
    </row>
    <row r="8" spans="1:6" ht="15" x14ac:dyDescent="0.25">
      <c r="A8" s="81"/>
      <c r="B8" s="185" t="s">
        <v>44</v>
      </c>
      <c r="C8" s="83">
        <v>0.7</v>
      </c>
      <c r="D8" s="83">
        <v>0.71</v>
      </c>
      <c r="E8" s="83">
        <v>0.77</v>
      </c>
      <c r="F8" s="151">
        <f t="shared" si="0"/>
        <v>0.54669999999999996</v>
      </c>
    </row>
    <row r="9" spans="1:6" ht="15" x14ac:dyDescent="0.25">
      <c r="A9" s="81"/>
      <c r="B9" s="185" t="s">
        <v>45</v>
      </c>
      <c r="C9" s="83">
        <v>0.3</v>
      </c>
      <c r="D9" s="83">
        <v>0.33</v>
      </c>
      <c r="E9" s="83">
        <v>1</v>
      </c>
      <c r="F9" s="151">
        <f t="shared" si="0"/>
        <v>0.33</v>
      </c>
    </row>
    <row r="10" spans="1:6" ht="15" x14ac:dyDescent="0.25">
      <c r="A10" s="81"/>
      <c r="B10" s="185" t="s">
        <v>46</v>
      </c>
      <c r="C10" s="83">
        <v>1</v>
      </c>
      <c r="D10" s="83">
        <v>0.4</v>
      </c>
      <c r="E10" s="83">
        <v>1</v>
      </c>
      <c r="F10" s="151">
        <f t="shared" si="0"/>
        <v>0.4</v>
      </c>
    </row>
    <row r="11" spans="1:6" ht="15" x14ac:dyDescent="0.25">
      <c r="A11" s="86"/>
      <c r="B11" s="186" t="s">
        <v>47</v>
      </c>
      <c r="C11" s="88">
        <v>1</v>
      </c>
      <c r="D11" s="88">
        <v>0.1</v>
      </c>
      <c r="E11" s="88">
        <v>1</v>
      </c>
      <c r="F11" s="152">
        <f t="shared" si="0"/>
        <v>0.1</v>
      </c>
    </row>
    <row r="12" spans="1:6" ht="15" x14ac:dyDescent="0.25">
      <c r="A12" s="74" t="s">
        <v>48</v>
      </c>
      <c r="B12" s="187" t="s">
        <v>49</v>
      </c>
      <c r="C12" s="83">
        <v>0.95</v>
      </c>
      <c r="D12" s="83">
        <v>0.79</v>
      </c>
      <c r="E12" s="83">
        <v>0.82</v>
      </c>
      <c r="F12" s="151">
        <f t="shared" si="0"/>
        <v>0.64780000000000004</v>
      </c>
    </row>
    <row r="13" spans="1:6" ht="15" x14ac:dyDescent="0.25">
      <c r="A13" s="223" t="s">
        <v>50</v>
      </c>
      <c r="B13" s="185" t="s">
        <v>51</v>
      </c>
      <c r="C13" s="83">
        <v>0.9</v>
      </c>
      <c r="D13" s="83">
        <v>0.89</v>
      </c>
      <c r="E13" s="83">
        <v>0.82</v>
      </c>
      <c r="F13" s="151">
        <f t="shared" si="0"/>
        <v>0.7298</v>
      </c>
    </row>
    <row r="14" spans="1:6" ht="15" x14ac:dyDescent="0.25">
      <c r="A14" s="224"/>
      <c r="B14" s="185" t="s">
        <v>41</v>
      </c>
      <c r="C14" s="83">
        <v>1</v>
      </c>
      <c r="D14" s="83">
        <v>0.55000000000000004</v>
      </c>
      <c r="E14" s="83">
        <v>0.56999999999999995</v>
      </c>
      <c r="F14" s="151">
        <f t="shared" si="0"/>
        <v>0.3135</v>
      </c>
    </row>
    <row r="15" spans="1:6" ht="15" x14ac:dyDescent="0.25">
      <c r="A15" s="81"/>
      <c r="B15" s="185" t="s">
        <v>52</v>
      </c>
      <c r="C15" s="83">
        <v>0.8</v>
      </c>
      <c r="D15" s="83">
        <v>0.75</v>
      </c>
      <c r="E15" s="83">
        <v>0.64</v>
      </c>
      <c r="F15" s="151">
        <f t="shared" si="0"/>
        <v>0.48</v>
      </c>
    </row>
    <row r="16" spans="1:6" ht="15" x14ac:dyDescent="0.25">
      <c r="A16" s="81"/>
      <c r="B16" s="185" t="s">
        <v>53</v>
      </c>
      <c r="C16" s="83">
        <v>1</v>
      </c>
      <c r="D16" s="83">
        <v>0.6</v>
      </c>
      <c r="E16" s="83">
        <v>0.82</v>
      </c>
      <c r="F16" s="151">
        <f t="shared" si="0"/>
        <v>0.49199999999999994</v>
      </c>
    </row>
    <row r="17" spans="1:6" ht="15" x14ac:dyDescent="0.25">
      <c r="A17" s="81"/>
      <c r="B17" s="185" t="s">
        <v>54</v>
      </c>
      <c r="C17" s="83">
        <v>1</v>
      </c>
      <c r="D17" s="83">
        <v>1</v>
      </c>
      <c r="E17" s="83">
        <v>0.86</v>
      </c>
      <c r="F17" s="151">
        <f t="shared" si="0"/>
        <v>0.86</v>
      </c>
    </row>
    <row r="18" spans="1:6" ht="15" x14ac:dyDescent="0.25">
      <c r="A18" s="81"/>
      <c r="B18" s="185" t="s">
        <v>55</v>
      </c>
      <c r="C18" s="83">
        <v>1</v>
      </c>
      <c r="D18" s="83">
        <v>1</v>
      </c>
      <c r="E18" s="83">
        <v>1</v>
      </c>
      <c r="F18" s="151">
        <f t="shared" si="0"/>
        <v>1</v>
      </c>
    </row>
    <row r="19" spans="1:6" ht="15" x14ac:dyDescent="0.25">
      <c r="A19" s="81"/>
      <c r="B19" s="185" t="s">
        <v>56</v>
      </c>
      <c r="C19" s="83">
        <v>0.7</v>
      </c>
      <c r="D19" s="83">
        <v>0.86</v>
      </c>
      <c r="E19" s="83">
        <v>1</v>
      </c>
      <c r="F19" s="151">
        <f t="shared" si="0"/>
        <v>0.86</v>
      </c>
    </row>
    <row r="20" spans="1:6" ht="15" x14ac:dyDescent="0.25">
      <c r="A20" s="86"/>
      <c r="B20" s="186" t="s">
        <v>57</v>
      </c>
      <c r="C20" s="88">
        <v>0.7</v>
      </c>
      <c r="D20" s="88">
        <v>0.86</v>
      </c>
      <c r="E20" s="88">
        <v>0.81</v>
      </c>
      <c r="F20" s="152">
        <f t="shared" si="0"/>
        <v>0.6966</v>
      </c>
    </row>
    <row r="21" spans="1:6" ht="15" x14ac:dyDescent="0.25">
      <c r="A21" s="74" t="s">
        <v>58</v>
      </c>
      <c r="B21" s="185" t="s">
        <v>59</v>
      </c>
      <c r="C21" s="83">
        <v>1</v>
      </c>
      <c r="D21" s="83">
        <v>0.7</v>
      </c>
      <c r="E21" s="83">
        <v>0.84</v>
      </c>
      <c r="F21" s="151">
        <f t="shared" si="0"/>
        <v>0.58799999999999997</v>
      </c>
    </row>
    <row r="22" spans="1:6" ht="15" x14ac:dyDescent="0.25">
      <c r="A22" s="223" t="s">
        <v>60</v>
      </c>
      <c r="B22" s="185" t="s">
        <v>61</v>
      </c>
      <c r="C22" s="83">
        <v>0.7</v>
      </c>
      <c r="D22" s="83">
        <v>0.86</v>
      </c>
      <c r="E22" s="83">
        <v>1</v>
      </c>
      <c r="F22" s="151">
        <f t="shared" si="0"/>
        <v>0.86</v>
      </c>
    </row>
    <row r="23" spans="1:6" ht="15" x14ac:dyDescent="0.25">
      <c r="A23" s="224"/>
      <c r="B23" s="185" t="s">
        <v>45</v>
      </c>
      <c r="C23" s="83">
        <v>0.3</v>
      </c>
      <c r="D23" s="83">
        <v>0.33</v>
      </c>
      <c r="E23" s="83">
        <v>1</v>
      </c>
      <c r="F23" s="151">
        <f t="shared" si="0"/>
        <v>0.33</v>
      </c>
    </row>
    <row r="24" spans="1:6" ht="15" x14ac:dyDescent="0.25">
      <c r="A24" s="81"/>
      <c r="B24" s="185" t="s">
        <v>62</v>
      </c>
      <c r="C24" s="83">
        <v>1</v>
      </c>
      <c r="D24" s="83">
        <v>0.75</v>
      </c>
      <c r="E24" s="83">
        <v>0.71</v>
      </c>
      <c r="F24" s="151">
        <f t="shared" si="0"/>
        <v>0.53249999999999997</v>
      </c>
    </row>
    <row r="25" spans="1:6" ht="15" x14ac:dyDescent="0.25">
      <c r="A25" s="86"/>
      <c r="B25" s="186" t="s">
        <v>63</v>
      </c>
      <c r="C25" s="88">
        <v>1</v>
      </c>
      <c r="D25" s="88">
        <v>0.75</v>
      </c>
      <c r="E25" s="88">
        <v>0.71</v>
      </c>
      <c r="F25" s="152">
        <f t="shared" si="0"/>
        <v>0.53249999999999997</v>
      </c>
    </row>
    <row r="26" spans="1:6" ht="15" x14ac:dyDescent="0.25">
      <c r="A26" s="74" t="s">
        <v>64</v>
      </c>
      <c r="B26" s="185" t="s">
        <v>65</v>
      </c>
      <c r="C26" s="83">
        <v>1</v>
      </c>
      <c r="D26" s="83">
        <v>0.64</v>
      </c>
      <c r="E26" s="83">
        <v>0.9</v>
      </c>
      <c r="F26" s="151">
        <f t="shared" si="0"/>
        <v>0.57600000000000007</v>
      </c>
    </row>
    <row r="27" spans="1:6" ht="15" x14ac:dyDescent="0.25">
      <c r="A27" s="223" t="s">
        <v>66</v>
      </c>
      <c r="B27" s="185" t="s">
        <v>67</v>
      </c>
      <c r="C27" s="83">
        <v>1</v>
      </c>
      <c r="D27" s="83">
        <v>1</v>
      </c>
      <c r="E27" s="83">
        <v>0.75</v>
      </c>
      <c r="F27" s="151">
        <f t="shared" si="0"/>
        <v>0.75</v>
      </c>
    </row>
    <row r="28" spans="1:6" ht="15" x14ac:dyDescent="0.25">
      <c r="A28" s="224"/>
      <c r="B28" s="185" t="s">
        <v>68</v>
      </c>
      <c r="C28" s="83">
        <v>0.8</v>
      </c>
      <c r="D28" s="83">
        <v>0.88</v>
      </c>
      <c r="E28" s="83">
        <v>0.75</v>
      </c>
      <c r="F28" s="151">
        <f t="shared" si="0"/>
        <v>0.66</v>
      </c>
    </row>
    <row r="29" spans="1:6" ht="15" x14ac:dyDescent="0.25">
      <c r="A29" s="81"/>
      <c r="B29" s="185" t="s">
        <v>69</v>
      </c>
      <c r="C29" s="83">
        <v>1</v>
      </c>
      <c r="D29" s="83">
        <v>1</v>
      </c>
      <c r="E29" s="83">
        <v>1</v>
      </c>
      <c r="F29" s="151">
        <f t="shared" si="0"/>
        <v>1</v>
      </c>
    </row>
    <row r="30" spans="1:6" ht="15" x14ac:dyDescent="0.25">
      <c r="A30" s="81"/>
      <c r="B30" s="185" t="s">
        <v>70</v>
      </c>
      <c r="C30" s="83">
        <v>1</v>
      </c>
      <c r="D30" s="83">
        <v>1</v>
      </c>
      <c r="E30" s="83">
        <v>1</v>
      </c>
      <c r="F30" s="151">
        <f t="shared" si="0"/>
        <v>1</v>
      </c>
    </row>
    <row r="31" spans="1:6" ht="30" x14ac:dyDescent="0.25">
      <c r="A31" s="81"/>
      <c r="B31" s="188" t="s">
        <v>71</v>
      </c>
      <c r="C31" s="83">
        <v>1</v>
      </c>
      <c r="D31" s="83">
        <v>1</v>
      </c>
      <c r="E31" s="83">
        <v>1</v>
      </c>
      <c r="F31" s="151">
        <f t="shared" si="0"/>
        <v>1</v>
      </c>
    </row>
    <row r="32" spans="1:6" ht="15" x14ac:dyDescent="0.25">
      <c r="A32" s="81"/>
      <c r="B32" s="185" t="s">
        <v>72</v>
      </c>
      <c r="C32" s="83">
        <v>1</v>
      </c>
      <c r="D32" s="83">
        <v>1</v>
      </c>
      <c r="E32" s="83">
        <v>1</v>
      </c>
      <c r="F32" s="151">
        <f t="shared" si="0"/>
        <v>1</v>
      </c>
    </row>
    <row r="33" spans="1:6" ht="15" x14ac:dyDescent="0.25">
      <c r="A33" s="86"/>
      <c r="B33" s="186" t="s">
        <v>73</v>
      </c>
      <c r="C33" s="88">
        <v>1</v>
      </c>
      <c r="D33" s="88">
        <v>0.45</v>
      </c>
      <c r="E33" s="88">
        <v>0.9</v>
      </c>
      <c r="F33" s="152">
        <f t="shared" si="0"/>
        <v>0.40500000000000003</v>
      </c>
    </row>
    <row r="36" spans="1:6" x14ac:dyDescent="0.2">
      <c r="A36" s="56" t="s">
        <v>193</v>
      </c>
    </row>
    <row r="37" spans="1:6" x14ac:dyDescent="0.2">
      <c r="A37" s="57" t="s">
        <v>189</v>
      </c>
    </row>
    <row r="38" spans="1:6" x14ac:dyDescent="0.2">
      <c r="A38" s="57" t="s">
        <v>190</v>
      </c>
    </row>
    <row r="39" spans="1:6" x14ac:dyDescent="0.2">
      <c r="A39" s="57" t="s">
        <v>59</v>
      </c>
    </row>
    <row r="40" spans="1:6" x14ac:dyDescent="0.2">
      <c r="A40" s="57" t="s">
        <v>191</v>
      </c>
    </row>
    <row r="41" spans="1:6" x14ac:dyDescent="0.2">
      <c r="A41" s="57" t="s">
        <v>192</v>
      </c>
    </row>
    <row r="43" spans="1:6" x14ac:dyDescent="0.2">
      <c r="A43" s="56" t="s">
        <v>197</v>
      </c>
    </row>
    <row r="44" spans="1:6" x14ac:dyDescent="0.2">
      <c r="A44" s="57" t="s">
        <v>194</v>
      </c>
    </row>
    <row r="45" spans="1:6" x14ac:dyDescent="0.2">
      <c r="A45" s="57" t="s">
        <v>195</v>
      </c>
    </row>
    <row r="46" spans="1:6" x14ac:dyDescent="0.2">
      <c r="A46" s="57" t="s">
        <v>36</v>
      </c>
    </row>
    <row r="47" spans="1:6" x14ac:dyDescent="0.2">
      <c r="A47" s="57" t="s">
        <v>196</v>
      </c>
    </row>
    <row r="49" spans="1:3" x14ac:dyDescent="0.2">
      <c r="A49" s="56" t="s">
        <v>193</v>
      </c>
    </row>
    <row r="50" spans="1:3" x14ac:dyDescent="0.2">
      <c r="A50" s="57" t="s">
        <v>202</v>
      </c>
    </row>
    <row r="51" spans="1:3" x14ac:dyDescent="0.2">
      <c r="A51" s="57" t="s">
        <v>203</v>
      </c>
    </row>
    <row r="52" spans="1:3" x14ac:dyDescent="0.2">
      <c r="A52" t="s">
        <v>38</v>
      </c>
    </row>
    <row r="53" spans="1:3" x14ac:dyDescent="0.2">
      <c r="A53" t="s">
        <v>40</v>
      </c>
    </row>
    <row r="54" spans="1:3" x14ac:dyDescent="0.2">
      <c r="A54" s="57" t="s">
        <v>263</v>
      </c>
    </row>
    <row r="55" spans="1:3" x14ac:dyDescent="0.2">
      <c r="A55" t="s">
        <v>42</v>
      </c>
    </row>
    <row r="56" spans="1:3" x14ac:dyDescent="0.2">
      <c r="A56" t="s">
        <v>43</v>
      </c>
    </row>
    <row r="57" spans="1:3" x14ac:dyDescent="0.2">
      <c r="A57" t="s">
        <v>44</v>
      </c>
      <c r="C57" s="57"/>
    </row>
    <row r="58" spans="1:3" x14ac:dyDescent="0.2">
      <c r="A58" t="s">
        <v>45</v>
      </c>
      <c r="C58" s="57"/>
    </row>
    <row r="59" spans="1:3" x14ac:dyDescent="0.2">
      <c r="A59" t="s">
        <v>46</v>
      </c>
      <c r="C59" s="57"/>
    </row>
    <row r="60" spans="1:3" x14ac:dyDescent="0.2">
      <c r="A60" t="s">
        <v>47</v>
      </c>
      <c r="C60" s="57"/>
    </row>
    <row r="61" spans="1:3" x14ac:dyDescent="0.2">
      <c r="C61" s="57"/>
    </row>
    <row r="62" spans="1:3" x14ac:dyDescent="0.2">
      <c r="A62" s="57" t="s">
        <v>204</v>
      </c>
    </row>
    <row r="63" spans="1:3" x14ac:dyDescent="0.2">
      <c r="A63" t="s">
        <v>49</v>
      </c>
    </row>
    <row r="64" spans="1:3" x14ac:dyDescent="0.2">
      <c r="A64" t="s">
        <v>51</v>
      </c>
    </row>
    <row r="65" spans="1:1" x14ac:dyDescent="0.2">
      <c r="A65" t="s">
        <v>41</v>
      </c>
    </row>
    <row r="66" spans="1:1" x14ac:dyDescent="0.2">
      <c r="A66" t="s">
        <v>52</v>
      </c>
    </row>
    <row r="67" spans="1:1" x14ac:dyDescent="0.2">
      <c r="A67" t="s">
        <v>53</v>
      </c>
    </row>
    <row r="68" spans="1:1" x14ac:dyDescent="0.2">
      <c r="A68" t="s">
        <v>54</v>
      </c>
    </row>
    <row r="69" spans="1:1" x14ac:dyDescent="0.2">
      <c r="A69" t="s">
        <v>55</v>
      </c>
    </row>
    <row r="70" spans="1:1" x14ac:dyDescent="0.2">
      <c r="A70" t="s">
        <v>56</v>
      </c>
    </row>
    <row r="71" spans="1:1" x14ac:dyDescent="0.2">
      <c r="A71" t="s">
        <v>57</v>
      </c>
    </row>
    <row r="73" spans="1:1" x14ac:dyDescent="0.2">
      <c r="A73" s="57" t="s">
        <v>205</v>
      </c>
    </row>
    <row r="74" spans="1:1" x14ac:dyDescent="0.2">
      <c r="A74" s="57" t="s">
        <v>59</v>
      </c>
    </row>
    <row r="75" spans="1:1" x14ac:dyDescent="0.2">
      <c r="A75" s="57" t="s">
        <v>61</v>
      </c>
    </row>
    <row r="76" spans="1:1" x14ac:dyDescent="0.2">
      <c r="A76" s="57" t="s">
        <v>268</v>
      </c>
    </row>
    <row r="77" spans="1:1" x14ac:dyDescent="0.2">
      <c r="A77" s="57" t="s">
        <v>62</v>
      </c>
    </row>
    <row r="78" spans="1:1" x14ac:dyDescent="0.2">
      <c r="A78" s="57" t="s">
        <v>63</v>
      </c>
    </row>
    <row r="79" spans="1:1" x14ac:dyDescent="0.2">
      <c r="A79" s="57"/>
    </row>
    <row r="80" spans="1:1" x14ac:dyDescent="0.2">
      <c r="A80" s="57" t="s">
        <v>206</v>
      </c>
    </row>
    <row r="81" spans="1:5" x14ac:dyDescent="0.2">
      <c r="A81" t="s">
        <v>65</v>
      </c>
    </row>
    <row r="82" spans="1:5" x14ac:dyDescent="0.2">
      <c r="A82" t="s">
        <v>67</v>
      </c>
    </row>
    <row r="83" spans="1:5" x14ac:dyDescent="0.2">
      <c r="A83" t="s">
        <v>68</v>
      </c>
    </row>
    <row r="84" spans="1:5" x14ac:dyDescent="0.2">
      <c r="A84" t="s">
        <v>69</v>
      </c>
    </row>
    <row r="85" spans="1:5" x14ac:dyDescent="0.2">
      <c r="A85" t="s">
        <v>70</v>
      </c>
    </row>
    <row r="86" spans="1:5" x14ac:dyDescent="0.2">
      <c r="A86" t="s">
        <v>71</v>
      </c>
    </row>
    <row r="87" spans="1:5" x14ac:dyDescent="0.2">
      <c r="A87" t="s">
        <v>72</v>
      </c>
    </row>
    <row r="88" spans="1:5" x14ac:dyDescent="0.2">
      <c r="A88" t="s">
        <v>73</v>
      </c>
    </row>
    <row r="90" spans="1:5" x14ac:dyDescent="0.2">
      <c r="A90" s="57"/>
    </row>
    <row r="91" spans="1:5" x14ac:dyDescent="0.2">
      <c r="A91" s="175" t="s">
        <v>209</v>
      </c>
    </row>
    <row r="92" spans="1:5" x14ac:dyDescent="0.2">
      <c r="A92" s="174">
        <v>1</v>
      </c>
      <c r="B92" s="8" t="str">
        <f>'...Energikalkyl..'!A36</f>
        <v>Cellkontor &gt;10 kvm</v>
      </c>
      <c r="C92" s="57" t="s">
        <v>19</v>
      </c>
      <c r="D92" t="str">
        <f>'...Energikalkyl..'!F36</f>
        <v>Frånvaro-/närvarostyrning samt Dagsljusstyrning</v>
      </c>
      <c r="E92" t="str">
        <f>CONCATENATE(B92,C92,D92)</f>
        <v>Cellkontor &gt;10 kvm Frånvaro-/närvarostyrning samt Dagsljusstyrning</v>
      </c>
    </row>
    <row r="93" spans="1:5" x14ac:dyDescent="0.2">
      <c r="A93" s="174">
        <v>2</v>
      </c>
      <c r="B93" s="8" t="str">
        <f>'...Energikalkyl..'!A37</f>
        <v>Skola</v>
      </c>
      <c r="C93" s="57" t="s">
        <v>19</v>
      </c>
      <c r="D93" t="str">
        <f>'...Energikalkyl..'!F37</f>
        <v>Frånvaro-/närvarostyrning samt Dagsljusstyrning</v>
      </c>
      <c r="E93" t="str">
        <f>CONCATENATE(B93,C93,D93)</f>
        <v>Skola Frånvaro-/närvarostyrning samt Dagsljusstyrning</v>
      </c>
    </row>
    <row r="94" spans="1:5" x14ac:dyDescent="0.2">
      <c r="A94" s="174">
        <v>3</v>
      </c>
      <c r="B94" s="8" t="str">
        <f>'...Energikalkyl..'!A38</f>
        <v>Annat</v>
      </c>
      <c r="C94" s="57" t="s">
        <v>19</v>
      </c>
      <c r="D94" t="str">
        <f>'...Energikalkyl..'!F38</f>
        <v>Manuell styrning</v>
      </c>
      <c r="E94" t="str">
        <f>CONCATENATE(B94,C94,D94)</f>
        <v>Annat Manuell styrning</v>
      </c>
    </row>
    <row r="95" spans="1:5" x14ac:dyDescent="0.2">
      <c r="A95" s="174">
        <v>4</v>
      </c>
      <c r="B95" s="8" t="str">
        <f>'...Energikalkyl..'!A39</f>
        <v>Välj typ av anläggning</v>
      </c>
      <c r="C95" s="57" t="s">
        <v>19</v>
      </c>
      <c r="D95" t="str">
        <f>'...Energikalkyl..'!F39</f>
        <v>Välj styrning</v>
      </c>
      <c r="E95" t="str">
        <f t="shared" ref="E95:E101" si="1">CONCATENATE(B95,C95,D95)</f>
        <v>Välj typ av anläggning Välj styrning</v>
      </c>
    </row>
    <row r="96" spans="1:5" x14ac:dyDescent="0.2">
      <c r="A96" s="174">
        <v>5</v>
      </c>
      <c r="B96" s="8" t="str">
        <f>'...Energikalkyl..'!A40</f>
        <v>Välj typ av anläggning</v>
      </c>
      <c r="C96" s="57" t="s">
        <v>19</v>
      </c>
      <c r="D96" t="str">
        <f>'...Energikalkyl..'!F40</f>
        <v>Välj styrning</v>
      </c>
      <c r="E96" t="str">
        <f t="shared" si="1"/>
        <v>Välj typ av anläggning Välj styrning</v>
      </c>
    </row>
    <row r="97" spans="1:5" x14ac:dyDescent="0.2">
      <c r="A97" s="174">
        <v>6</v>
      </c>
      <c r="B97" s="8" t="str">
        <f>'...Energikalkyl..'!A41</f>
        <v>Välj typ av anläggning</v>
      </c>
      <c r="C97" s="57" t="s">
        <v>19</v>
      </c>
      <c r="D97" t="str">
        <f>'...Energikalkyl..'!F41</f>
        <v>Välj styrning</v>
      </c>
      <c r="E97" t="str">
        <f t="shared" si="1"/>
        <v>Välj typ av anläggning Välj styrning</v>
      </c>
    </row>
    <row r="98" spans="1:5" x14ac:dyDescent="0.2">
      <c r="A98" s="174">
        <v>7</v>
      </c>
      <c r="B98" s="8" t="str">
        <f>'...Energikalkyl..'!A42</f>
        <v>Välj typ av anläggning</v>
      </c>
      <c r="C98" s="57" t="s">
        <v>19</v>
      </c>
      <c r="D98" t="str">
        <f>'...Energikalkyl..'!F42</f>
        <v>Välj styrning</v>
      </c>
      <c r="E98" t="str">
        <f t="shared" si="1"/>
        <v>Välj typ av anläggning Välj styrning</v>
      </c>
    </row>
    <row r="99" spans="1:5" x14ac:dyDescent="0.2">
      <c r="A99" s="174">
        <v>8</v>
      </c>
      <c r="B99" s="8" t="str">
        <f>'...Energikalkyl..'!A43</f>
        <v>Välj typ av anläggning</v>
      </c>
      <c r="C99" s="57" t="s">
        <v>19</v>
      </c>
      <c r="D99" t="str">
        <f>'...Energikalkyl..'!F43</f>
        <v>Välj styrning</v>
      </c>
      <c r="E99" t="str">
        <f t="shared" si="1"/>
        <v>Välj typ av anläggning Välj styrning</v>
      </c>
    </row>
    <row r="100" spans="1:5" x14ac:dyDescent="0.2">
      <c r="A100" s="174">
        <v>9</v>
      </c>
      <c r="B100" s="8" t="str">
        <f>'...Energikalkyl..'!A44</f>
        <v>Välj typ av anläggning</v>
      </c>
      <c r="C100" s="57" t="s">
        <v>19</v>
      </c>
      <c r="D100" t="str">
        <f>'...Energikalkyl..'!F44</f>
        <v>Välj styrning</v>
      </c>
      <c r="E100" t="str">
        <f t="shared" si="1"/>
        <v>Välj typ av anläggning Välj styrning</v>
      </c>
    </row>
    <row r="101" spans="1:5" x14ac:dyDescent="0.2">
      <c r="A101" s="174">
        <v>10</v>
      </c>
      <c r="B101" s="8" t="str">
        <f>'...Energikalkyl..'!A45</f>
        <v>Välj typ av anläggning</v>
      </c>
      <c r="C101" s="57" t="s">
        <v>19</v>
      </c>
      <c r="D101" t="str">
        <f>'...Energikalkyl..'!F45</f>
        <v>Välj styrning</v>
      </c>
      <c r="E101" t="str">
        <f t="shared" si="1"/>
        <v>Välj typ av anläggning Välj styrning</v>
      </c>
    </row>
    <row r="108" spans="1:5" x14ac:dyDescent="0.2">
      <c r="B108" s="189"/>
    </row>
    <row r="109" spans="1:5" x14ac:dyDescent="0.2">
      <c r="A109" s="176" t="s">
        <v>210</v>
      </c>
      <c r="B109" s="189">
        <v>0.8</v>
      </c>
    </row>
    <row r="110" spans="1:5" x14ac:dyDescent="0.2">
      <c r="A110" s="176" t="s">
        <v>211</v>
      </c>
      <c r="B110" s="189">
        <v>0.75</v>
      </c>
    </row>
    <row r="111" spans="1:5" x14ac:dyDescent="0.2">
      <c r="A111" s="176" t="s">
        <v>213</v>
      </c>
      <c r="B111" s="189">
        <v>0.56000000000000005</v>
      </c>
    </row>
    <row r="112" spans="1:5" x14ac:dyDescent="0.2">
      <c r="A112" s="176" t="s">
        <v>214</v>
      </c>
      <c r="B112" s="189">
        <v>0.42</v>
      </c>
    </row>
    <row r="113" spans="1:2" x14ac:dyDescent="0.2">
      <c r="A113" s="57" t="s">
        <v>215</v>
      </c>
      <c r="B113" s="182">
        <v>1</v>
      </c>
    </row>
    <row r="114" spans="1:2" x14ac:dyDescent="0.2">
      <c r="A114" s="57" t="s">
        <v>216</v>
      </c>
      <c r="B114" s="189">
        <v>0.9</v>
      </c>
    </row>
    <row r="115" spans="1:2" x14ac:dyDescent="0.2">
      <c r="A115" s="57" t="s">
        <v>217</v>
      </c>
      <c r="B115" s="189">
        <v>0.77</v>
      </c>
    </row>
    <row r="116" spans="1:2" x14ac:dyDescent="0.2">
      <c r="A116" s="57" t="s">
        <v>218</v>
      </c>
      <c r="B116" s="189">
        <v>0.69</v>
      </c>
    </row>
    <row r="117" spans="1:2" x14ac:dyDescent="0.2">
      <c r="A117" s="177" t="s">
        <v>264</v>
      </c>
      <c r="B117" s="182">
        <v>1</v>
      </c>
    </row>
    <row r="118" spans="1:2" x14ac:dyDescent="0.2">
      <c r="A118" s="177" t="s">
        <v>265</v>
      </c>
      <c r="B118" s="189">
        <v>0.75</v>
      </c>
    </row>
    <row r="119" spans="1:2" x14ac:dyDescent="0.2">
      <c r="A119" s="177" t="s">
        <v>266</v>
      </c>
      <c r="B119" s="189">
        <v>0.56999999999999995</v>
      </c>
    </row>
    <row r="120" spans="1:2" x14ac:dyDescent="0.2">
      <c r="A120" s="177" t="s">
        <v>267</v>
      </c>
      <c r="B120" s="189">
        <v>0.43</v>
      </c>
    </row>
    <row r="121" spans="1:2" x14ac:dyDescent="0.2">
      <c r="A121" s="57" t="s">
        <v>223</v>
      </c>
      <c r="B121" s="189">
        <v>0.7</v>
      </c>
    </row>
    <row r="122" spans="1:2" x14ac:dyDescent="0.2">
      <c r="A122" s="57" t="s">
        <v>224</v>
      </c>
      <c r="B122" s="189">
        <v>0.86</v>
      </c>
    </row>
    <row r="123" spans="1:2" x14ac:dyDescent="0.2">
      <c r="A123" s="57" t="s">
        <v>225</v>
      </c>
      <c r="B123" s="189">
        <v>0.82</v>
      </c>
    </row>
    <row r="124" spans="1:2" x14ac:dyDescent="0.2">
      <c r="A124" s="57" t="s">
        <v>226</v>
      </c>
      <c r="B124" s="189">
        <f>B123*B122</f>
        <v>0.70519999999999994</v>
      </c>
    </row>
    <row r="125" spans="1:2" x14ac:dyDescent="0.2">
      <c r="A125" s="177" t="s">
        <v>227</v>
      </c>
      <c r="B125" s="189">
        <v>0.7</v>
      </c>
    </row>
    <row r="126" spans="1:2" x14ac:dyDescent="0.2">
      <c r="A126" s="177" t="s">
        <v>228</v>
      </c>
      <c r="B126" s="189">
        <v>0.86</v>
      </c>
    </row>
    <row r="127" spans="1:2" x14ac:dyDescent="0.2">
      <c r="A127" s="177" t="s">
        <v>229</v>
      </c>
      <c r="B127" s="189">
        <v>0.74</v>
      </c>
    </row>
    <row r="128" spans="1:2" x14ac:dyDescent="0.2">
      <c r="A128" s="177" t="s">
        <v>230</v>
      </c>
      <c r="B128" s="189">
        <f>B127*B126</f>
        <v>0.63639999999999997</v>
      </c>
    </row>
    <row r="129" spans="1:2" x14ac:dyDescent="0.2">
      <c r="A129" s="57" t="s">
        <v>231</v>
      </c>
      <c r="B129" s="189">
        <v>0.7</v>
      </c>
    </row>
    <row r="130" spans="1:2" x14ac:dyDescent="0.2">
      <c r="A130" s="57" t="s">
        <v>232</v>
      </c>
      <c r="B130" s="189">
        <v>0.71</v>
      </c>
    </row>
    <row r="131" spans="1:2" x14ac:dyDescent="0.2">
      <c r="A131" s="57" t="s">
        <v>233</v>
      </c>
      <c r="B131" s="189">
        <v>0.77</v>
      </c>
    </row>
    <row r="132" spans="1:2" x14ac:dyDescent="0.2">
      <c r="A132" s="57" t="s">
        <v>234</v>
      </c>
      <c r="B132" s="189">
        <f>B131*B130</f>
        <v>0.54669999999999996</v>
      </c>
    </row>
    <row r="133" spans="1:2" x14ac:dyDescent="0.2">
      <c r="A133" s="177" t="s">
        <v>235</v>
      </c>
      <c r="B133" s="189">
        <v>0.3</v>
      </c>
    </row>
    <row r="134" spans="1:2" x14ac:dyDescent="0.2">
      <c r="A134" s="177" t="s">
        <v>236</v>
      </c>
      <c r="B134" s="189">
        <v>0.33</v>
      </c>
    </row>
    <row r="135" spans="1:2" x14ac:dyDescent="0.2">
      <c r="A135" s="177" t="s">
        <v>237</v>
      </c>
      <c r="B135" s="182">
        <v>1</v>
      </c>
    </row>
    <row r="136" spans="1:2" x14ac:dyDescent="0.2">
      <c r="A136" s="177" t="s">
        <v>238</v>
      </c>
      <c r="B136" s="189">
        <f>B135*B134</f>
        <v>0.33</v>
      </c>
    </row>
    <row r="137" spans="1:2" x14ac:dyDescent="0.2">
      <c r="A137" s="57" t="s">
        <v>239</v>
      </c>
      <c r="B137" s="182">
        <v>1</v>
      </c>
    </row>
    <row r="138" spans="1:2" x14ac:dyDescent="0.2">
      <c r="A138" s="57" t="s">
        <v>240</v>
      </c>
      <c r="B138" s="189">
        <v>0.4</v>
      </c>
    </row>
    <row r="139" spans="1:2" x14ac:dyDescent="0.2">
      <c r="A139" s="57" t="s">
        <v>241</v>
      </c>
      <c r="B139" s="182">
        <v>1</v>
      </c>
    </row>
    <row r="140" spans="1:2" x14ac:dyDescent="0.2">
      <c r="A140" s="57" t="s">
        <v>242</v>
      </c>
      <c r="B140" s="189">
        <f>B139*B138</f>
        <v>0.4</v>
      </c>
    </row>
    <row r="141" spans="1:2" x14ac:dyDescent="0.2">
      <c r="A141" s="177" t="s">
        <v>243</v>
      </c>
      <c r="B141" s="182">
        <v>1</v>
      </c>
    </row>
    <row r="142" spans="1:2" x14ac:dyDescent="0.2">
      <c r="A142" s="177" t="s">
        <v>244</v>
      </c>
      <c r="B142" s="189">
        <v>0.1</v>
      </c>
    </row>
    <row r="143" spans="1:2" x14ac:dyDescent="0.2">
      <c r="A143" s="177" t="s">
        <v>245</v>
      </c>
      <c r="B143" s="182">
        <v>1</v>
      </c>
    </row>
    <row r="144" spans="1:2" x14ac:dyDescent="0.2">
      <c r="A144" s="177" t="s">
        <v>246</v>
      </c>
      <c r="B144" s="189">
        <f>B143*B142</f>
        <v>0.1</v>
      </c>
    </row>
    <row r="145" spans="1:2" x14ac:dyDescent="0.2">
      <c r="A145" s="57" t="s">
        <v>247</v>
      </c>
      <c r="B145" s="189">
        <v>0.95</v>
      </c>
    </row>
    <row r="146" spans="1:2" x14ac:dyDescent="0.2">
      <c r="A146" s="57" t="s">
        <v>248</v>
      </c>
      <c r="B146" s="189">
        <v>0.79</v>
      </c>
    </row>
    <row r="147" spans="1:2" x14ac:dyDescent="0.2">
      <c r="A147" s="57" t="s">
        <v>249</v>
      </c>
      <c r="B147" s="189">
        <v>0.82</v>
      </c>
    </row>
    <row r="148" spans="1:2" x14ac:dyDescent="0.2">
      <c r="A148" s="57" t="s">
        <v>250</v>
      </c>
      <c r="B148" s="189">
        <f>B147*B146</f>
        <v>0.64780000000000004</v>
      </c>
    </row>
    <row r="149" spans="1:2" x14ac:dyDescent="0.2">
      <c r="A149" s="177" t="s">
        <v>251</v>
      </c>
      <c r="B149" s="189">
        <v>0.9</v>
      </c>
    </row>
    <row r="150" spans="1:2" x14ac:dyDescent="0.2">
      <c r="A150" s="177" t="s">
        <v>252</v>
      </c>
      <c r="B150" s="189">
        <v>0.89</v>
      </c>
    </row>
    <row r="151" spans="1:2" x14ac:dyDescent="0.2">
      <c r="A151" s="177" t="s">
        <v>253</v>
      </c>
      <c r="B151" s="189">
        <v>0.82</v>
      </c>
    </row>
    <row r="152" spans="1:2" x14ac:dyDescent="0.2">
      <c r="A152" s="177" t="s">
        <v>254</v>
      </c>
      <c r="B152" s="189">
        <f>B151*B150</f>
        <v>0.7298</v>
      </c>
    </row>
    <row r="153" spans="1:2" x14ac:dyDescent="0.2">
      <c r="A153" s="57" t="s">
        <v>219</v>
      </c>
      <c r="B153" s="182">
        <v>1</v>
      </c>
    </row>
    <row r="154" spans="1:2" x14ac:dyDescent="0.2">
      <c r="A154" s="57" t="s">
        <v>220</v>
      </c>
      <c r="B154" s="189">
        <v>0.55000000000000004</v>
      </c>
    </row>
    <row r="155" spans="1:2" x14ac:dyDescent="0.2">
      <c r="A155" s="57" t="s">
        <v>221</v>
      </c>
      <c r="B155" s="189">
        <v>0.56999999999999995</v>
      </c>
    </row>
    <row r="156" spans="1:2" x14ac:dyDescent="0.2">
      <c r="A156" s="57" t="s">
        <v>222</v>
      </c>
      <c r="B156" s="189">
        <f>B155*B154</f>
        <v>0.3135</v>
      </c>
    </row>
    <row r="157" spans="1:2" x14ac:dyDescent="0.2">
      <c r="A157" s="177" t="s">
        <v>255</v>
      </c>
      <c r="B157" s="189">
        <v>0.8</v>
      </c>
    </row>
    <row r="158" spans="1:2" x14ac:dyDescent="0.2">
      <c r="A158" s="177" t="s">
        <v>256</v>
      </c>
      <c r="B158" s="189">
        <v>0.75</v>
      </c>
    </row>
    <row r="159" spans="1:2" x14ac:dyDescent="0.2">
      <c r="A159" s="177" t="s">
        <v>257</v>
      </c>
      <c r="B159" s="189">
        <v>0.64</v>
      </c>
    </row>
    <row r="160" spans="1:2" x14ac:dyDescent="0.2">
      <c r="A160" s="177" t="s">
        <v>258</v>
      </c>
      <c r="B160" s="189">
        <f>B159*B158</f>
        <v>0.48</v>
      </c>
    </row>
    <row r="161" spans="1:2" x14ac:dyDescent="0.2">
      <c r="A161" s="57" t="s">
        <v>259</v>
      </c>
      <c r="B161" s="182">
        <v>1</v>
      </c>
    </row>
    <row r="162" spans="1:2" x14ac:dyDescent="0.2">
      <c r="A162" s="57" t="s">
        <v>260</v>
      </c>
      <c r="B162" s="189">
        <v>0.6</v>
      </c>
    </row>
    <row r="163" spans="1:2" x14ac:dyDescent="0.2">
      <c r="A163" s="57" t="s">
        <v>261</v>
      </c>
      <c r="B163" s="189">
        <v>0.82</v>
      </c>
    </row>
    <row r="164" spans="1:2" x14ac:dyDescent="0.2">
      <c r="A164" s="57" t="s">
        <v>262</v>
      </c>
      <c r="B164" s="189">
        <f>B163*B162</f>
        <v>0.49199999999999994</v>
      </c>
    </row>
    <row r="165" spans="1:2" x14ac:dyDescent="0.2">
      <c r="A165" s="177" t="s">
        <v>269</v>
      </c>
      <c r="B165" s="182">
        <v>1</v>
      </c>
    </row>
    <row r="166" spans="1:2" x14ac:dyDescent="0.2">
      <c r="A166" s="177" t="s">
        <v>270</v>
      </c>
      <c r="B166" s="182">
        <v>1</v>
      </c>
    </row>
    <row r="167" spans="1:2" x14ac:dyDescent="0.2">
      <c r="A167" s="177" t="s">
        <v>271</v>
      </c>
      <c r="B167" s="189">
        <v>0.86</v>
      </c>
    </row>
    <row r="168" spans="1:2" x14ac:dyDescent="0.2">
      <c r="A168" s="177" t="s">
        <v>272</v>
      </c>
      <c r="B168" s="189">
        <f>B167*B166</f>
        <v>0.86</v>
      </c>
    </row>
    <row r="169" spans="1:2" x14ac:dyDescent="0.2">
      <c r="A169" s="57" t="s">
        <v>273</v>
      </c>
      <c r="B169" s="182">
        <v>1</v>
      </c>
    </row>
    <row r="170" spans="1:2" x14ac:dyDescent="0.2">
      <c r="A170" s="57" t="s">
        <v>274</v>
      </c>
      <c r="B170" s="182">
        <v>1</v>
      </c>
    </row>
    <row r="171" spans="1:2" x14ac:dyDescent="0.2">
      <c r="A171" s="57" t="s">
        <v>275</v>
      </c>
      <c r="B171" s="182">
        <v>1</v>
      </c>
    </row>
    <row r="172" spans="1:2" x14ac:dyDescent="0.2">
      <c r="A172" s="57" t="s">
        <v>276</v>
      </c>
      <c r="B172" s="182">
        <v>1</v>
      </c>
    </row>
    <row r="173" spans="1:2" x14ac:dyDescent="0.2">
      <c r="A173" s="177" t="s">
        <v>277</v>
      </c>
      <c r="B173" s="189">
        <v>0.7</v>
      </c>
    </row>
    <row r="174" spans="1:2" x14ac:dyDescent="0.2">
      <c r="A174" s="177" t="s">
        <v>278</v>
      </c>
      <c r="B174" s="189">
        <v>0.86</v>
      </c>
    </row>
    <row r="175" spans="1:2" x14ac:dyDescent="0.2">
      <c r="A175" s="177" t="s">
        <v>279</v>
      </c>
      <c r="B175" s="182">
        <v>1</v>
      </c>
    </row>
    <row r="176" spans="1:2" x14ac:dyDescent="0.2">
      <c r="A176" s="177" t="s">
        <v>280</v>
      </c>
      <c r="B176" s="189">
        <f>B175*B174</f>
        <v>0.86</v>
      </c>
    </row>
    <row r="177" spans="1:2" x14ac:dyDescent="0.2">
      <c r="A177" s="57" t="s">
        <v>281</v>
      </c>
      <c r="B177" s="189">
        <v>0.7</v>
      </c>
    </row>
    <row r="178" spans="1:2" x14ac:dyDescent="0.2">
      <c r="A178" s="57" t="s">
        <v>282</v>
      </c>
      <c r="B178" s="189">
        <v>0.86</v>
      </c>
    </row>
    <row r="179" spans="1:2" x14ac:dyDescent="0.2">
      <c r="A179" s="57" t="s">
        <v>283</v>
      </c>
      <c r="B179" s="189">
        <v>0.81</v>
      </c>
    </row>
    <row r="180" spans="1:2" x14ac:dyDescent="0.2">
      <c r="A180" s="57" t="s">
        <v>284</v>
      </c>
      <c r="B180" s="189">
        <f>B179*B178</f>
        <v>0.6966</v>
      </c>
    </row>
    <row r="181" spans="1:2" x14ac:dyDescent="0.2">
      <c r="A181" s="177" t="s">
        <v>285</v>
      </c>
      <c r="B181" s="182">
        <v>1</v>
      </c>
    </row>
    <row r="182" spans="1:2" x14ac:dyDescent="0.2">
      <c r="A182" s="177" t="s">
        <v>286</v>
      </c>
      <c r="B182" s="189">
        <v>0.7</v>
      </c>
    </row>
    <row r="183" spans="1:2" x14ac:dyDescent="0.2">
      <c r="A183" s="177" t="s">
        <v>287</v>
      </c>
      <c r="B183" s="189">
        <v>0.84</v>
      </c>
    </row>
    <row r="184" spans="1:2" x14ac:dyDescent="0.2">
      <c r="A184" s="177" t="s">
        <v>288</v>
      </c>
      <c r="B184" s="189">
        <f>B183*B182</f>
        <v>0.58799999999999997</v>
      </c>
    </row>
    <row r="185" spans="1:2" x14ac:dyDescent="0.2">
      <c r="A185" s="57" t="s">
        <v>289</v>
      </c>
      <c r="B185" s="189">
        <v>0.7</v>
      </c>
    </row>
    <row r="186" spans="1:2" x14ac:dyDescent="0.2">
      <c r="A186" s="57" t="s">
        <v>290</v>
      </c>
      <c r="B186" s="189">
        <v>0.86</v>
      </c>
    </row>
    <row r="187" spans="1:2" x14ac:dyDescent="0.2">
      <c r="A187" s="57" t="s">
        <v>291</v>
      </c>
      <c r="B187" s="182">
        <v>1</v>
      </c>
    </row>
    <row r="188" spans="1:2" x14ac:dyDescent="0.2">
      <c r="A188" s="57" t="s">
        <v>292</v>
      </c>
      <c r="B188" s="189">
        <f>B187*B186</f>
        <v>0.86</v>
      </c>
    </row>
    <row r="189" spans="1:2" x14ac:dyDescent="0.2">
      <c r="A189" s="177" t="s">
        <v>293</v>
      </c>
      <c r="B189" s="189">
        <v>0.3</v>
      </c>
    </row>
    <row r="190" spans="1:2" x14ac:dyDescent="0.2">
      <c r="A190" s="177" t="s">
        <v>294</v>
      </c>
      <c r="B190" s="189">
        <v>0.33</v>
      </c>
    </row>
    <row r="191" spans="1:2" x14ac:dyDescent="0.2">
      <c r="A191" s="177" t="s">
        <v>295</v>
      </c>
      <c r="B191" s="182">
        <v>1</v>
      </c>
    </row>
    <row r="192" spans="1:2" x14ac:dyDescent="0.2">
      <c r="A192" s="177" t="s">
        <v>296</v>
      </c>
      <c r="B192" s="189">
        <f>B191*B190</f>
        <v>0.33</v>
      </c>
    </row>
    <row r="193" spans="1:2" x14ac:dyDescent="0.2">
      <c r="A193" s="57" t="s">
        <v>297</v>
      </c>
      <c r="B193" s="182">
        <v>1</v>
      </c>
    </row>
    <row r="194" spans="1:2" x14ac:dyDescent="0.2">
      <c r="A194" s="57" t="s">
        <v>298</v>
      </c>
      <c r="B194" s="189">
        <v>0.75</v>
      </c>
    </row>
    <row r="195" spans="1:2" x14ac:dyDescent="0.2">
      <c r="A195" s="57" t="s">
        <v>299</v>
      </c>
      <c r="B195" s="189">
        <v>0.71</v>
      </c>
    </row>
    <row r="196" spans="1:2" x14ac:dyDescent="0.2">
      <c r="A196" s="57" t="s">
        <v>300</v>
      </c>
      <c r="B196" s="189">
        <f>B195*B194</f>
        <v>0.53249999999999997</v>
      </c>
    </row>
    <row r="197" spans="1:2" x14ac:dyDescent="0.2">
      <c r="A197" s="177" t="s">
        <v>301</v>
      </c>
      <c r="B197" s="182">
        <v>1</v>
      </c>
    </row>
    <row r="198" spans="1:2" x14ac:dyDescent="0.2">
      <c r="A198" s="177" t="s">
        <v>302</v>
      </c>
      <c r="B198" s="189">
        <v>0.75</v>
      </c>
    </row>
    <row r="199" spans="1:2" x14ac:dyDescent="0.2">
      <c r="A199" s="177" t="s">
        <v>303</v>
      </c>
      <c r="B199" s="189">
        <v>0.71</v>
      </c>
    </row>
    <row r="200" spans="1:2" x14ac:dyDescent="0.2">
      <c r="A200" s="177" t="s">
        <v>304</v>
      </c>
      <c r="B200" s="189">
        <f>B199*B198</f>
        <v>0.53249999999999997</v>
      </c>
    </row>
    <row r="201" spans="1:2" x14ac:dyDescent="0.2">
      <c r="A201" s="57" t="s">
        <v>305</v>
      </c>
      <c r="B201" s="182">
        <v>1</v>
      </c>
    </row>
    <row r="202" spans="1:2" x14ac:dyDescent="0.2">
      <c r="A202" s="57" t="s">
        <v>306</v>
      </c>
      <c r="B202" s="189">
        <v>0.64</v>
      </c>
    </row>
    <row r="203" spans="1:2" x14ac:dyDescent="0.2">
      <c r="A203" s="57" t="s">
        <v>307</v>
      </c>
      <c r="B203" s="189">
        <v>0.9</v>
      </c>
    </row>
    <row r="204" spans="1:2" x14ac:dyDescent="0.2">
      <c r="A204" s="57" t="s">
        <v>308</v>
      </c>
      <c r="B204" s="189">
        <f>B203*B202</f>
        <v>0.57600000000000007</v>
      </c>
    </row>
    <row r="205" spans="1:2" x14ac:dyDescent="0.2">
      <c r="A205" s="177" t="s">
        <v>309</v>
      </c>
      <c r="B205" s="182">
        <v>1</v>
      </c>
    </row>
    <row r="206" spans="1:2" x14ac:dyDescent="0.2">
      <c r="A206" s="177" t="s">
        <v>310</v>
      </c>
      <c r="B206" s="182">
        <v>1</v>
      </c>
    </row>
    <row r="207" spans="1:2" x14ac:dyDescent="0.2">
      <c r="A207" s="177" t="s">
        <v>311</v>
      </c>
      <c r="B207" s="189">
        <v>0.75</v>
      </c>
    </row>
    <row r="208" spans="1:2" x14ac:dyDescent="0.2">
      <c r="A208" s="177" t="s">
        <v>312</v>
      </c>
      <c r="B208" s="189">
        <f>B207*B206</f>
        <v>0.75</v>
      </c>
    </row>
    <row r="209" spans="1:2" x14ac:dyDescent="0.2">
      <c r="A209" s="57" t="s">
        <v>313</v>
      </c>
      <c r="B209" s="189">
        <v>0.8</v>
      </c>
    </row>
    <row r="210" spans="1:2" x14ac:dyDescent="0.2">
      <c r="A210" s="57" t="s">
        <v>314</v>
      </c>
      <c r="B210" s="189">
        <v>0.88</v>
      </c>
    </row>
    <row r="211" spans="1:2" x14ac:dyDescent="0.2">
      <c r="A211" s="57" t="s">
        <v>315</v>
      </c>
      <c r="B211" s="189">
        <v>0.75</v>
      </c>
    </row>
    <row r="212" spans="1:2" x14ac:dyDescent="0.2">
      <c r="A212" s="57" t="s">
        <v>316</v>
      </c>
      <c r="B212" s="189">
        <f>B211*B210</f>
        <v>0.66</v>
      </c>
    </row>
    <row r="213" spans="1:2" x14ac:dyDescent="0.2">
      <c r="A213" s="177" t="s">
        <v>317</v>
      </c>
      <c r="B213" s="182">
        <v>1</v>
      </c>
    </row>
    <row r="214" spans="1:2" x14ac:dyDescent="0.2">
      <c r="A214" s="177" t="s">
        <v>318</v>
      </c>
      <c r="B214" s="182">
        <v>1</v>
      </c>
    </row>
    <row r="215" spans="1:2" x14ac:dyDescent="0.2">
      <c r="A215" s="177" t="s">
        <v>319</v>
      </c>
      <c r="B215" s="182">
        <v>1</v>
      </c>
    </row>
    <row r="216" spans="1:2" x14ac:dyDescent="0.2">
      <c r="A216" s="177" t="s">
        <v>320</v>
      </c>
      <c r="B216" s="182">
        <v>1</v>
      </c>
    </row>
    <row r="217" spans="1:2" x14ac:dyDescent="0.2">
      <c r="A217" s="57" t="s">
        <v>321</v>
      </c>
      <c r="B217" s="182">
        <v>1</v>
      </c>
    </row>
    <row r="218" spans="1:2" x14ac:dyDescent="0.2">
      <c r="A218" s="57" t="s">
        <v>322</v>
      </c>
      <c r="B218" s="182">
        <v>1</v>
      </c>
    </row>
    <row r="219" spans="1:2" x14ac:dyDescent="0.2">
      <c r="A219" s="57" t="s">
        <v>323</v>
      </c>
      <c r="B219" s="182">
        <v>1</v>
      </c>
    </row>
    <row r="220" spans="1:2" x14ac:dyDescent="0.2">
      <c r="A220" s="57" t="s">
        <v>324</v>
      </c>
      <c r="B220" s="182">
        <v>1</v>
      </c>
    </row>
    <row r="221" spans="1:2" x14ac:dyDescent="0.2">
      <c r="A221" s="177" t="s">
        <v>325</v>
      </c>
      <c r="B221" s="182">
        <v>1</v>
      </c>
    </row>
    <row r="222" spans="1:2" x14ac:dyDescent="0.2">
      <c r="A222" s="177" t="s">
        <v>326</v>
      </c>
      <c r="B222" s="182">
        <v>1</v>
      </c>
    </row>
    <row r="223" spans="1:2" x14ac:dyDescent="0.2">
      <c r="A223" s="177" t="s">
        <v>327</v>
      </c>
      <c r="B223" s="182">
        <v>1</v>
      </c>
    </row>
    <row r="224" spans="1:2" x14ac:dyDescent="0.2">
      <c r="A224" s="177" t="s">
        <v>328</v>
      </c>
      <c r="B224" s="182">
        <v>1</v>
      </c>
    </row>
    <row r="225" spans="1:2" x14ac:dyDescent="0.2">
      <c r="A225" s="57" t="s">
        <v>329</v>
      </c>
      <c r="B225" s="182">
        <v>1</v>
      </c>
    </row>
    <row r="226" spans="1:2" x14ac:dyDescent="0.2">
      <c r="A226" s="57" t="s">
        <v>330</v>
      </c>
      <c r="B226" s="182">
        <v>1</v>
      </c>
    </row>
    <row r="227" spans="1:2" x14ac:dyDescent="0.2">
      <c r="A227" s="57" t="s">
        <v>331</v>
      </c>
      <c r="B227" s="182">
        <v>1</v>
      </c>
    </row>
    <row r="228" spans="1:2" x14ac:dyDescent="0.2">
      <c r="A228" s="57" t="s">
        <v>332</v>
      </c>
      <c r="B228" s="182">
        <v>1</v>
      </c>
    </row>
    <row r="229" spans="1:2" x14ac:dyDescent="0.2">
      <c r="A229" s="177" t="s">
        <v>333</v>
      </c>
      <c r="B229" s="182">
        <v>1</v>
      </c>
    </row>
    <row r="230" spans="1:2" x14ac:dyDescent="0.2">
      <c r="A230" s="177" t="s">
        <v>334</v>
      </c>
      <c r="B230" s="189">
        <v>0.45</v>
      </c>
    </row>
    <row r="231" spans="1:2" x14ac:dyDescent="0.2">
      <c r="A231" s="177" t="s">
        <v>335</v>
      </c>
      <c r="B231" s="189">
        <v>0.9</v>
      </c>
    </row>
    <row r="232" spans="1:2" x14ac:dyDescent="0.2">
      <c r="A232" s="177" t="s">
        <v>336</v>
      </c>
      <c r="B232" s="189">
        <f>B231*B230</f>
        <v>0.40500000000000003</v>
      </c>
    </row>
    <row r="233" spans="1:2" x14ac:dyDescent="0.2">
      <c r="B233" s="189"/>
    </row>
    <row r="234" spans="1:2" x14ac:dyDescent="0.2">
      <c r="B234" s="189"/>
    </row>
    <row r="235" spans="1:2" x14ac:dyDescent="0.2">
      <c r="B235" s="189"/>
    </row>
    <row r="236" spans="1:2" x14ac:dyDescent="0.2">
      <c r="B236" s="189"/>
    </row>
    <row r="237" spans="1:2" x14ac:dyDescent="0.2">
      <c r="B237" s="189"/>
    </row>
    <row r="238" spans="1:2" x14ac:dyDescent="0.2">
      <c r="B238" s="189"/>
    </row>
    <row r="239" spans="1:2" x14ac:dyDescent="0.2">
      <c r="B239" s="189"/>
    </row>
    <row r="240" spans="1:2" x14ac:dyDescent="0.2">
      <c r="B240" s="189"/>
    </row>
    <row r="241" spans="2:2" x14ac:dyDescent="0.2">
      <c r="B241" s="189"/>
    </row>
    <row r="242" spans="2:2" x14ac:dyDescent="0.2">
      <c r="B242" s="189"/>
    </row>
    <row r="243" spans="2:2" x14ac:dyDescent="0.2">
      <c r="B243" s="189"/>
    </row>
    <row r="244" spans="2:2" x14ac:dyDescent="0.2">
      <c r="B244" s="189"/>
    </row>
    <row r="245" spans="2:2" x14ac:dyDescent="0.2">
      <c r="B245" s="189"/>
    </row>
    <row r="246" spans="2:2" x14ac:dyDescent="0.2">
      <c r="B246" s="189"/>
    </row>
    <row r="247" spans="2:2" x14ac:dyDescent="0.2">
      <c r="B247" s="189"/>
    </row>
    <row r="248" spans="2:2" x14ac:dyDescent="0.2">
      <c r="B248" s="189"/>
    </row>
    <row r="249" spans="2:2" x14ac:dyDescent="0.2">
      <c r="B249" s="189"/>
    </row>
    <row r="250" spans="2:2" x14ac:dyDescent="0.2">
      <c r="B250" s="189"/>
    </row>
    <row r="251" spans="2:2" x14ac:dyDescent="0.2">
      <c r="B251" s="189"/>
    </row>
    <row r="252" spans="2:2" x14ac:dyDescent="0.2">
      <c r="B252" s="189"/>
    </row>
    <row r="253" spans="2:2" x14ac:dyDescent="0.2">
      <c r="B253" s="189"/>
    </row>
    <row r="254" spans="2:2" x14ac:dyDescent="0.2">
      <c r="B254" s="189"/>
    </row>
    <row r="255" spans="2:2" x14ac:dyDescent="0.2">
      <c r="B255" s="189"/>
    </row>
    <row r="256" spans="2:2" x14ac:dyDescent="0.2">
      <c r="B256" s="189"/>
    </row>
    <row r="257" spans="2:2" x14ac:dyDescent="0.2">
      <c r="B257" s="189"/>
    </row>
    <row r="258" spans="2:2" x14ac:dyDescent="0.2">
      <c r="B258" s="189"/>
    </row>
    <row r="259" spans="2:2" x14ac:dyDescent="0.2">
      <c r="B259" s="189"/>
    </row>
    <row r="260" spans="2:2" x14ac:dyDescent="0.2">
      <c r="B260" s="189"/>
    </row>
    <row r="261" spans="2:2" x14ac:dyDescent="0.2">
      <c r="B261" s="189"/>
    </row>
    <row r="262" spans="2:2" x14ac:dyDescent="0.2">
      <c r="B262" s="189"/>
    </row>
    <row r="263" spans="2:2" x14ac:dyDescent="0.2">
      <c r="B263" s="189"/>
    </row>
    <row r="264" spans="2:2" x14ac:dyDescent="0.2">
      <c r="B264" s="189"/>
    </row>
    <row r="265" spans="2:2" x14ac:dyDescent="0.2">
      <c r="B265" s="189"/>
    </row>
    <row r="266" spans="2:2" x14ac:dyDescent="0.2">
      <c r="B266" s="189"/>
    </row>
    <row r="267" spans="2:2" x14ac:dyDescent="0.2">
      <c r="B267" s="189"/>
    </row>
    <row r="268" spans="2:2" x14ac:dyDescent="0.2">
      <c r="B268" s="189"/>
    </row>
    <row r="269" spans="2:2" x14ac:dyDescent="0.2">
      <c r="B269" s="189"/>
    </row>
    <row r="270" spans="2:2" x14ac:dyDescent="0.2">
      <c r="B270" s="189"/>
    </row>
    <row r="271" spans="2:2" x14ac:dyDescent="0.2">
      <c r="B271" s="189"/>
    </row>
    <row r="272" spans="2:2" x14ac:dyDescent="0.2">
      <c r="B272" s="189"/>
    </row>
    <row r="273" spans="2:2" x14ac:dyDescent="0.2">
      <c r="B273" s="189"/>
    </row>
    <row r="274" spans="2:2" x14ac:dyDescent="0.2">
      <c r="B274" s="189"/>
    </row>
    <row r="275" spans="2:2" x14ac:dyDescent="0.2">
      <c r="B275" s="189"/>
    </row>
    <row r="276" spans="2:2" x14ac:dyDescent="0.2">
      <c r="B276" s="189"/>
    </row>
    <row r="277" spans="2:2" x14ac:dyDescent="0.2">
      <c r="B277" s="189"/>
    </row>
    <row r="278" spans="2:2" x14ac:dyDescent="0.2">
      <c r="B278" s="189"/>
    </row>
    <row r="279" spans="2:2" x14ac:dyDescent="0.2">
      <c r="B279" s="189"/>
    </row>
    <row r="280" spans="2:2" x14ac:dyDescent="0.2">
      <c r="B280" s="189"/>
    </row>
    <row r="281" spans="2:2" x14ac:dyDescent="0.2">
      <c r="B281" s="189"/>
    </row>
    <row r="282" spans="2:2" x14ac:dyDescent="0.2">
      <c r="B282" s="189"/>
    </row>
    <row r="283" spans="2:2" x14ac:dyDescent="0.2">
      <c r="B283" s="189"/>
    </row>
    <row r="284" spans="2:2" x14ac:dyDescent="0.2">
      <c r="B284" s="189"/>
    </row>
    <row r="285" spans="2:2" x14ac:dyDescent="0.2">
      <c r="B285" s="189"/>
    </row>
    <row r="286" spans="2:2" x14ac:dyDescent="0.2">
      <c r="B286" s="189"/>
    </row>
    <row r="287" spans="2:2" x14ac:dyDescent="0.2">
      <c r="B287" s="189"/>
    </row>
    <row r="288" spans="2:2" x14ac:dyDescent="0.2">
      <c r="B288" s="189"/>
    </row>
    <row r="289" spans="2:2" x14ac:dyDescent="0.2">
      <c r="B289" s="189"/>
    </row>
    <row r="290" spans="2:2" x14ac:dyDescent="0.2">
      <c r="B290" s="189"/>
    </row>
    <row r="291" spans="2:2" x14ac:dyDescent="0.2">
      <c r="B291" s="189"/>
    </row>
    <row r="292" spans="2:2" x14ac:dyDescent="0.2">
      <c r="B292" s="189"/>
    </row>
    <row r="293" spans="2:2" x14ac:dyDescent="0.2">
      <c r="B293" s="189"/>
    </row>
    <row r="294" spans="2:2" x14ac:dyDescent="0.2">
      <c r="B294" s="189"/>
    </row>
    <row r="295" spans="2:2" x14ac:dyDescent="0.2">
      <c r="B295" s="189"/>
    </row>
    <row r="296" spans="2:2" x14ac:dyDescent="0.2">
      <c r="B296" s="189"/>
    </row>
    <row r="297" spans="2:2" x14ac:dyDescent="0.2">
      <c r="B297" s="189"/>
    </row>
    <row r="298" spans="2:2" x14ac:dyDescent="0.2">
      <c r="B298" s="189"/>
    </row>
    <row r="299" spans="2:2" x14ac:dyDescent="0.2">
      <c r="B299" s="189"/>
    </row>
    <row r="300" spans="2:2" x14ac:dyDescent="0.2">
      <c r="B300" s="189"/>
    </row>
    <row r="301" spans="2:2" x14ac:dyDescent="0.2">
      <c r="B301" s="189"/>
    </row>
    <row r="302" spans="2:2" x14ac:dyDescent="0.2">
      <c r="B302" s="189"/>
    </row>
    <row r="303" spans="2:2" x14ac:dyDescent="0.2">
      <c r="B303" s="189"/>
    </row>
    <row r="304" spans="2:2" x14ac:dyDescent="0.2">
      <c r="B304" s="189"/>
    </row>
    <row r="305" spans="2:2" x14ac:dyDescent="0.2">
      <c r="B305" s="189"/>
    </row>
    <row r="306" spans="2:2" x14ac:dyDescent="0.2">
      <c r="B306" s="189"/>
    </row>
    <row r="307" spans="2:2" x14ac:dyDescent="0.2">
      <c r="B307" s="189"/>
    </row>
    <row r="308" spans="2:2" x14ac:dyDescent="0.2">
      <c r="B308" s="189"/>
    </row>
    <row r="309" spans="2:2" x14ac:dyDescent="0.2">
      <c r="B309" s="189"/>
    </row>
    <row r="310" spans="2:2" x14ac:dyDescent="0.2">
      <c r="B310" s="189"/>
    </row>
    <row r="311" spans="2:2" x14ac:dyDescent="0.2">
      <c r="B311" s="189"/>
    </row>
    <row r="312" spans="2:2" x14ac:dyDescent="0.2">
      <c r="B312" s="189"/>
    </row>
    <row r="313" spans="2:2" x14ac:dyDescent="0.2">
      <c r="B313" s="189"/>
    </row>
    <row r="314" spans="2:2" x14ac:dyDescent="0.2">
      <c r="B314" s="189"/>
    </row>
    <row r="315" spans="2:2" x14ac:dyDescent="0.2">
      <c r="B315" s="189"/>
    </row>
    <row r="316" spans="2:2" x14ac:dyDescent="0.2">
      <c r="B316" s="189"/>
    </row>
    <row r="317" spans="2:2" x14ac:dyDescent="0.2">
      <c r="B317" s="189"/>
    </row>
    <row r="318" spans="2:2" x14ac:dyDescent="0.2">
      <c r="B318" s="189"/>
    </row>
    <row r="319" spans="2:2" x14ac:dyDescent="0.2">
      <c r="B319" s="189"/>
    </row>
    <row r="320" spans="2:2" x14ac:dyDescent="0.2">
      <c r="B320" s="189"/>
    </row>
    <row r="321" spans="2:2" x14ac:dyDescent="0.2">
      <c r="B321" s="189"/>
    </row>
    <row r="322" spans="2:2" x14ac:dyDescent="0.2">
      <c r="B322" s="189"/>
    </row>
    <row r="323" spans="2:2" x14ac:dyDescent="0.2">
      <c r="B323" s="189"/>
    </row>
    <row r="324" spans="2:2" x14ac:dyDescent="0.2">
      <c r="B324" s="189"/>
    </row>
    <row r="325" spans="2:2" x14ac:dyDescent="0.2">
      <c r="B325" s="189"/>
    </row>
    <row r="326" spans="2:2" x14ac:dyDescent="0.2">
      <c r="B326" s="189"/>
    </row>
    <row r="327" spans="2:2" x14ac:dyDescent="0.2">
      <c r="B327" s="189"/>
    </row>
    <row r="328" spans="2:2" x14ac:dyDescent="0.2">
      <c r="B328" s="189"/>
    </row>
    <row r="329" spans="2:2" x14ac:dyDescent="0.2">
      <c r="B329" s="189"/>
    </row>
    <row r="330" spans="2:2" x14ac:dyDescent="0.2">
      <c r="B330" s="189"/>
    </row>
    <row r="331" spans="2:2" x14ac:dyDescent="0.2">
      <c r="B331" s="189"/>
    </row>
    <row r="332" spans="2:2" x14ac:dyDescent="0.2">
      <c r="B332" s="189"/>
    </row>
    <row r="333" spans="2:2" x14ac:dyDescent="0.2">
      <c r="B333" s="189"/>
    </row>
    <row r="334" spans="2:2" x14ac:dyDescent="0.2">
      <c r="B334" s="189"/>
    </row>
    <row r="335" spans="2:2" x14ac:dyDescent="0.2">
      <c r="B335" s="189"/>
    </row>
    <row r="336" spans="2:2" x14ac:dyDescent="0.2">
      <c r="B336" s="189"/>
    </row>
    <row r="337" spans="2:2" x14ac:dyDescent="0.2">
      <c r="B337" s="189"/>
    </row>
    <row r="338" spans="2:2" x14ac:dyDescent="0.2">
      <c r="B338" s="189"/>
    </row>
  </sheetData>
  <autoFilter ref="A108:F232" xr:uid="{1886869D-9F96-487F-BC0F-E7C69647594C}"/>
  <mergeCells count="4">
    <mergeCell ref="A4:A5"/>
    <mergeCell ref="A13:A14"/>
    <mergeCell ref="A22:A23"/>
    <mergeCell ref="A27:A28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B1:I92"/>
  <sheetViews>
    <sheetView zoomScale="74" zoomScaleNormal="74" workbookViewId="0">
      <selection activeCell="T23" sqref="T23"/>
    </sheetView>
  </sheetViews>
  <sheetFormatPr defaultRowHeight="12.75" x14ac:dyDescent="0.2"/>
  <cols>
    <col min="1" max="1" width="1.5703125" customWidth="1"/>
    <col min="2" max="2" width="25" customWidth="1"/>
    <col min="3" max="3" width="14.85546875" customWidth="1"/>
    <col min="4" max="4" width="20.85546875" bestFit="1" customWidth="1"/>
    <col min="5" max="5" width="16.28515625" customWidth="1"/>
    <col min="6" max="6" width="15.42578125" customWidth="1"/>
    <col min="7" max="7" width="20.140625" customWidth="1"/>
    <col min="8" max="8" width="13.7109375" bestFit="1" customWidth="1"/>
    <col min="9" max="9" width="20.140625" bestFit="1" customWidth="1"/>
    <col min="10" max="10" width="9.7109375" customWidth="1"/>
  </cols>
  <sheetData>
    <row r="1" spans="2:9" s="61" customFormat="1" ht="26.25" x14ac:dyDescent="0.4">
      <c r="B1" s="15" t="s">
        <v>77</v>
      </c>
    </row>
    <row r="2" spans="2:9" ht="15.75" x14ac:dyDescent="0.25">
      <c r="B2" s="53" t="s">
        <v>78</v>
      </c>
    </row>
    <row r="3" spans="2:9" ht="15" x14ac:dyDescent="0.25">
      <c r="B3" s="60" t="s">
        <v>79</v>
      </c>
      <c r="C3" s="60"/>
      <c r="D3" s="60"/>
      <c r="E3" s="60"/>
      <c r="F3" s="60"/>
      <c r="G3" s="60"/>
    </row>
    <row r="4" spans="2:9" ht="15" x14ac:dyDescent="0.25">
      <c r="B4" s="60" t="s">
        <v>80</v>
      </c>
      <c r="C4" s="60"/>
      <c r="D4" s="60"/>
      <c r="E4" s="60"/>
      <c r="F4" s="60"/>
      <c r="G4" s="60"/>
    </row>
    <row r="5" spans="2:9" ht="15" x14ac:dyDescent="0.25">
      <c r="B5" s="60" t="s">
        <v>81</v>
      </c>
      <c r="C5" s="60"/>
      <c r="D5" s="60"/>
      <c r="E5" s="60"/>
      <c r="F5" s="60"/>
      <c r="G5" s="60"/>
    </row>
    <row r="6" spans="2:9" ht="15" x14ac:dyDescent="0.25">
      <c r="B6" s="60" t="s">
        <v>82</v>
      </c>
      <c r="C6" s="60"/>
      <c r="D6" s="60"/>
      <c r="E6" s="60"/>
      <c r="F6" s="60"/>
      <c r="G6" s="60"/>
    </row>
    <row r="7" spans="2:9" ht="15" x14ac:dyDescent="0.25">
      <c r="B7" s="60" t="s">
        <v>83</v>
      </c>
      <c r="C7" s="60"/>
      <c r="D7" s="60"/>
      <c r="E7" s="60"/>
      <c r="F7" s="60"/>
      <c r="G7" s="60"/>
    </row>
    <row r="8" spans="2:9" ht="15" x14ac:dyDescent="0.25">
      <c r="B8" s="60" t="s">
        <v>84</v>
      </c>
      <c r="C8" s="60"/>
      <c r="D8" s="60"/>
      <c r="E8" s="60"/>
      <c r="F8" s="60"/>
      <c r="G8" s="60"/>
    </row>
    <row r="9" spans="2:9" ht="15" x14ac:dyDescent="0.25">
      <c r="B9" s="60"/>
      <c r="C9" s="60"/>
      <c r="D9" s="60"/>
      <c r="E9" s="60"/>
      <c r="F9" s="60"/>
      <c r="G9" s="60"/>
    </row>
    <row r="10" spans="2:9" ht="15.75" x14ac:dyDescent="0.25">
      <c r="B10" s="62"/>
      <c r="C10" s="63"/>
      <c r="D10" s="60"/>
      <c r="E10" s="60"/>
      <c r="F10" s="60"/>
      <c r="G10" s="60"/>
    </row>
    <row r="11" spans="2:9" ht="15" x14ac:dyDescent="0.25">
      <c r="B11" s="64"/>
      <c r="D11" s="60"/>
      <c r="E11" s="60"/>
      <c r="F11" s="60"/>
      <c r="G11" s="60"/>
    </row>
    <row r="12" spans="2:9" ht="15" customHeight="1" thickBot="1" x14ac:dyDescent="0.25">
      <c r="D12" t="s">
        <v>85</v>
      </c>
      <c r="F12" s="21" t="s">
        <v>86</v>
      </c>
    </row>
    <row r="13" spans="2:9" ht="15" customHeight="1" thickBot="1" x14ac:dyDescent="0.25">
      <c r="B13" s="127" t="s">
        <v>87</v>
      </c>
      <c r="C13" s="128" t="s">
        <v>88</v>
      </c>
      <c r="D13" s="129" t="s">
        <v>89</v>
      </c>
      <c r="E13" s="133" t="s">
        <v>90</v>
      </c>
      <c r="F13" s="130" t="s">
        <v>91</v>
      </c>
      <c r="G13" s="131" t="s">
        <v>92</v>
      </c>
      <c r="I13" s="57"/>
    </row>
    <row r="14" spans="2:9" ht="15" customHeight="1" x14ac:dyDescent="0.2">
      <c r="B14" s="116" t="s">
        <v>93</v>
      </c>
      <c r="C14" s="117" t="s">
        <v>94</v>
      </c>
      <c r="D14" s="121" t="s">
        <v>95</v>
      </c>
      <c r="E14" s="30"/>
      <c r="F14" s="30">
        <v>26</v>
      </c>
      <c r="G14" s="112">
        <v>28</v>
      </c>
      <c r="I14" s="57"/>
    </row>
    <row r="15" spans="2:9" ht="15" customHeight="1" x14ac:dyDescent="0.2">
      <c r="B15" s="118"/>
      <c r="C15" s="3" t="s">
        <v>94</v>
      </c>
      <c r="D15" s="122" t="s">
        <v>96</v>
      </c>
      <c r="E15" s="31"/>
      <c r="F15" s="31">
        <v>52</v>
      </c>
      <c r="G15" s="113">
        <v>56</v>
      </c>
      <c r="I15" s="57"/>
    </row>
    <row r="16" spans="2:9" ht="15" customHeight="1" x14ac:dyDescent="0.2">
      <c r="B16" s="118"/>
      <c r="C16" s="3" t="s">
        <v>94</v>
      </c>
      <c r="D16" s="122">
        <v>36</v>
      </c>
      <c r="E16" s="31"/>
      <c r="F16" s="31">
        <v>43</v>
      </c>
      <c r="G16" s="113">
        <v>45</v>
      </c>
      <c r="I16" s="57"/>
    </row>
    <row r="17" spans="2:9" ht="15" customHeight="1" x14ac:dyDescent="0.2">
      <c r="B17" s="118"/>
      <c r="C17" s="3" t="s">
        <v>94</v>
      </c>
      <c r="D17" s="122">
        <v>58</v>
      </c>
      <c r="E17" s="31"/>
      <c r="F17" s="31">
        <v>67</v>
      </c>
      <c r="G17" s="113">
        <v>70</v>
      </c>
      <c r="I17" s="57"/>
    </row>
    <row r="18" spans="2:9" ht="15" customHeight="1" x14ac:dyDescent="0.2">
      <c r="B18" s="119"/>
      <c r="C18" s="50" t="s">
        <v>94</v>
      </c>
      <c r="D18" s="123" t="s">
        <v>97</v>
      </c>
      <c r="E18" s="125"/>
      <c r="F18" s="31"/>
      <c r="G18" s="113">
        <v>140</v>
      </c>
      <c r="I18" s="57"/>
    </row>
    <row r="19" spans="2:9" ht="15" customHeight="1" thickBot="1" x14ac:dyDescent="0.25">
      <c r="B19" s="108"/>
      <c r="C19" s="120"/>
      <c r="D19" s="124"/>
      <c r="E19" s="32"/>
      <c r="F19" s="32"/>
      <c r="G19" s="126"/>
      <c r="I19" s="57"/>
    </row>
    <row r="20" spans="2:9" ht="9" customHeight="1" thickBot="1" x14ac:dyDescent="0.25">
      <c r="C20" s="4"/>
      <c r="D20" s="4"/>
      <c r="E20" s="4"/>
      <c r="F20" s="4"/>
      <c r="G20" s="4"/>
    </row>
    <row r="21" spans="2:9" ht="15" customHeight="1" x14ac:dyDescent="0.2">
      <c r="B21" s="17" t="s">
        <v>98</v>
      </c>
      <c r="C21" s="22" t="s">
        <v>99</v>
      </c>
      <c r="D21" s="22">
        <v>10</v>
      </c>
      <c r="E21" s="22"/>
      <c r="F21" s="33">
        <v>16</v>
      </c>
      <c r="G21" s="34">
        <v>18</v>
      </c>
    </row>
    <row r="22" spans="2:9" ht="15" customHeight="1" x14ac:dyDescent="0.2">
      <c r="B22" s="18"/>
      <c r="C22" s="4"/>
      <c r="D22" s="4">
        <v>13</v>
      </c>
      <c r="E22" s="4"/>
      <c r="F22" s="35">
        <v>19</v>
      </c>
      <c r="G22" s="36">
        <v>21</v>
      </c>
    </row>
    <row r="23" spans="2:9" ht="15" customHeight="1" x14ac:dyDescent="0.2">
      <c r="B23" s="18"/>
      <c r="C23" s="4"/>
      <c r="D23" s="4">
        <v>18</v>
      </c>
      <c r="E23" s="4"/>
      <c r="F23" s="35">
        <v>26</v>
      </c>
      <c r="G23" s="36">
        <v>28</v>
      </c>
    </row>
    <row r="24" spans="2:9" ht="15" customHeight="1" x14ac:dyDescent="0.2">
      <c r="B24" s="18"/>
      <c r="C24" s="4"/>
      <c r="D24" s="4">
        <v>26</v>
      </c>
      <c r="E24" s="4"/>
      <c r="F24" s="106">
        <v>34</v>
      </c>
      <c r="G24" s="107">
        <v>36</v>
      </c>
    </row>
    <row r="25" spans="2:9" ht="15" customHeight="1" thickBot="1" x14ac:dyDescent="0.25">
      <c r="B25" s="19"/>
      <c r="C25" s="109" t="s">
        <v>100</v>
      </c>
      <c r="D25" s="109" t="s">
        <v>101</v>
      </c>
      <c r="E25" s="23"/>
      <c r="F25" s="37">
        <v>86</v>
      </c>
      <c r="G25" s="38"/>
    </row>
    <row r="26" spans="2:9" ht="9" customHeight="1" thickBot="1" x14ac:dyDescent="0.25">
      <c r="C26" s="4"/>
      <c r="D26" s="4"/>
      <c r="E26" s="4"/>
      <c r="F26" s="4"/>
      <c r="G26" s="4"/>
    </row>
    <row r="27" spans="2:9" ht="15" customHeight="1" x14ac:dyDescent="0.2">
      <c r="B27" s="17" t="s">
        <v>102</v>
      </c>
      <c r="C27" s="22" t="s">
        <v>103</v>
      </c>
      <c r="D27" s="22">
        <v>13</v>
      </c>
      <c r="E27" s="22"/>
      <c r="F27" s="33">
        <v>19</v>
      </c>
      <c r="G27" s="34">
        <v>21</v>
      </c>
    </row>
    <row r="28" spans="2:9" ht="15" customHeight="1" x14ac:dyDescent="0.2">
      <c r="B28" s="18"/>
      <c r="C28" s="4"/>
      <c r="D28" s="4">
        <v>18</v>
      </c>
      <c r="E28" s="4"/>
      <c r="F28" s="35">
        <v>26</v>
      </c>
      <c r="G28" s="36">
        <v>28</v>
      </c>
    </row>
    <row r="29" spans="2:9" ht="15" customHeight="1" thickBot="1" x14ac:dyDescent="0.25">
      <c r="B29" s="19"/>
      <c r="C29" s="23"/>
      <c r="D29" s="23">
        <v>26</v>
      </c>
      <c r="E29" s="23"/>
      <c r="F29" s="37">
        <v>34</v>
      </c>
      <c r="G29" s="38">
        <v>36</v>
      </c>
    </row>
    <row r="30" spans="2:9" ht="9" customHeight="1" thickBot="1" x14ac:dyDescent="0.25">
      <c r="C30" s="4"/>
      <c r="D30" s="4"/>
      <c r="E30" s="4"/>
      <c r="F30" s="4"/>
      <c r="G30" s="4"/>
    </row>
    <row r="31" spans="2:9" ht="15" customHeight="1" x14ac:dyDescent="0.2">
      <c r="B31" s="17" t="s">
        <v>104</v>
      </c>
      <c r="C31" s="22" t="s">
        <v>105</v>
      </c>
      <c r="D31" s="22">
        <v>10</v>
      </c>
      <c r="E31" s="22"/>
      <c r="F31" s="33">
        <v>16</v>
      </c>
      <c r="G31" s="34">
        <v>18</v>
      </c>
    </row>
    <row r="32" spans="2:9" ht="15" customHeight="1" x14ac:dyDescent="0.2">
      <c r="B32" s="18"/>
      <c r="C32" s="4"/>
      <c r="D32" s="4">
        <v>16</v>
      </c>
      <c r="E32" s="4"/>
      <c r="F32" s="35">
        <v>23</v>
      </c>
      <c r="G32" s="36">
        <v>25</v>
      </c>
    </row>
    <row r="33" spans="2:7" ht="15" customHeight="1" x14ac:dyDescent="0.2">
      <c r="B33" s="18"/>
      <c r="C33" s="4"/>
      <c r="D33" s="4">
        <v>21</v>
      </c>
      <c r="E33" s="4"/>
      <c r="F33" s="35">
        <v>29</v>
      </c>
      <c r="G33" s="36">
        <v>31</v>
      </c>
    </row>
    <row r="34" spans="2:7" ht="15" customHeight="1" x14ac:dyDescent="0.2">
      <c r="B34" s="18"/>
      <c r="C34" s="4"/>
      <c r="D34" s="4">
        <v>28</v>
      </c>
      <c r="E34" s="4"/>
      <c r="F34" s="35">
        <v>36</v>
      </c>
      <c r="G34" s="36">
        <v>38</v>
      </c>
    </row>
    <row r="35" spans="2:7" ht="15" customHeight="1" thickBot="1" x14ac:dyDescent="0.25">
      <c r="B35" s="19"/>
      <c r="C35" s="23"/>
      <c r="D35" s="23">
        <v>38</v>
      </c>
      <c r="E35" s="23"/>
      <c r="F35" s="37">
        <v>45</v>
      </c>
      <c r="G35" s="38">
        <v>47</v>
      </c>
    </row>
    <row r="36" spans="2:7" ht="9" customHeight="1" thickBot="1" x14ac:dyDescent="0.25">
      <c r="C36" s="4"/>
      <c r="D36" s="4"/>
      <c r="E36" s="4"/>
      <c r="F36" s="4"/>
      <c r="G36" s="4"/>
    </row>
    <row r="37" spans="2:7" ht="15" customHeight="1" x14ac:dyDescent="0.2">
      <c r="B37" s="17" t="s">
        <v>106</v>
      </c>
      <c r="C37" s="22" t="s">
        <v>107</v>
      </c>
      <c r="D37" s="22">
        <v>5</v>
      </c>
      <c r="E37" s="22"/>
      <c r="F37" s="33">
        <v>12</v>
      </c>
      <c r="G37" s="34">
        <v>14</v>
      </c>
    </row>
    <row r="38" spans="2:7" ht="15" customHeight="1" x14ac:dyDescent="0.2">
      <c r="B38" s="18"/>
      <c r="C38" s="4"/>
      <c r="D38" s="4">
        <v>7</v>
      </c>
      <c r="E38" s="4"/>
      <c r="F38" s="35">
        <v>14</v>
      </c>
      <c r="G38" s="36">
        <v>16</v>
      </c>
    </row>
    <row r="39" spans="2:7" ht="15" customHeight="1" x14ac:dyDescent="0.2">
      <c r="B39" s="18"/>
      <c r="C39" s="4"/>
      <c r="D39" s="4">
        <v>9</v>
      </c>
      <c r="E39" s="4"/>
      <c r="F39" s="35">
        <v>16</v>
      </c>
      <c r="G39" s="36">
        <v>18</v>
      </c>
    </row>
    <row r="40" spans="2:7" ht="15" customHeight="1" thickBot="1" x14ac:dyDescent="0.25">
      <c r="B40" s="19"/>
      <c r="C40" s="23"/>
      <c r="D40" s="23">
        <v>11</v>
      </c>
      <c r="E40" s="23"/>
      <c r="F40" s="37">
        <v>18</v>
      </c>
      <c r="G40" s="38">
        <v>20</v>
      </c>
    </row>
    <row r="41" spans="2:7" ht="13.5" thickBot="1" x14ac:dyDescent="0.25">
      <c r="C41" s="4"/>
      <c r="D41" s="4"/>
      <c r="E41" s="4"/>
      <c r="F41" s="4"/>
      <c r="G41" s="4"/>
    </row>
    <row r="42" spans="2:7" x14ac:dyDescent="0.2">
      <c r="B42" s="17" t="s">
        <v>108</v>
      </c>
      <c r="C42" s="22" t="s">
        <v>109</v>
      </c>
      <c r="D42" s="22">
        <v>22</v>
      </c>
      <c r="E42" s="22"/>
      <c r="F42" s="33">
        <v>30</v>
      </c>
      <c r="G42" s="34">
        <v>32</v>
      </c>
    </row>
    <row r="43" spans="2:7" x14ac:dyDescent="0.2">
      <c r="B43" s="18"/>
      <c r="C43" s="4"/>
      <c r="D43" s="4">
        <v>32</v>
      </c>
      <c r="E43" s="4"/>
      <c r="F43" s="35">
        <v>40</v>
      </c>
      <c r="G43" s="36">
        <v>42</v>
      </c>
    </row>
    <row r="44" spans="2:7" ht="17.25" customHeight="1" thickBot="1" x14ac:dyDescent="0.25">
      <c r="B44" s="19"/>
      <c r="C44" s="23"/>
      <c r="D44" s="23">
        <v>40</v>
      </c>
      <c r="E44" s="23"/>
      <c r="F44" s="37">
        <v>48</v>
      </c>
      <c r="G44" s="38">
        <v>50</v>
      </c>
    </row>
    <row r="45" spans="2:7" ht="20.25" customHeight="1" x14ac:dyDescent="0.2">
      <c r="C45" s="4"/>
      <c r="D45" s="4"/>
      <c r="E45" s="4"/>
      <c r="F45" s="4"/>
      <c r="G45" s="4"/>
    </row>
    <row r="46" spans="2:7" ht="18" x14ac:dyDescent="0.25">
      <c r="B46" s="2" t="s">
        <v>110</v>
      </c>
      <c r="C46" s="4"/>
      <c r="D46" s="4" t="s">
        <v>85</v>
      </c>
      <c r="E46" s="4"/>
      <c r="F46" s="4"/>
      <c r="G46" s="4"/>
    </row>
    <row r="47" spans="2:7" ht="19.5" customHeight="1" thickBot="1" x14ac:dyDescent="0.25">
      <c r="B47" t="s">
        <v>87</v>
      </c>
      <c r="C47" s="4" t="s">
        <v>88</v>
      </c>
      <c r="D47" s="4" t="s">
        <v>111</v>
      </c>
      <c r="E47" s="4"/>
      <c r="F47" s="29" t="s">
        <v>90</v>
      </c>
      <c r="G47" s="4"/>
    </row>
    <row r="48" spans="2:7" x14ac:dyDescent="0.2">
      <c r="B48" s="17" t="s">
        <v>112</v>
      </c>
      <c r="C48" s="22" t="s">
        <v>113</v>
      </c>
      <c r="D48" s="22">
        <v>14</v>
      </c>
      <c r="E48" s="22"/>
      <c r="F48" s="30">
        <v>17</v>
      </c>
      <c r="G48" s="25"/>
    </row>
    <row r="49" spans="2:7" x14ac:dyDescent="0.2">
      <c r="B49" s="18"/>
      <c r="C49" s="4"/>
      <c r="D49" s="4">
        <v>21</v>
      </c>
      <c r="E49" s="4"/>
      <c r="F49" s="31">
        <v>24</v>
      </c>
      <c r="G49" s="26"/>
    </row>
    <row r="50" spans="2:7" x14ac:dyDescent="0.2">
      <c r="B50" s="18"/>
      <c r="C50" s="4"/>
      <c r="D50" s="4">
        <v>24</v>
      </c>
      <c r="E50" s="4"/>
      <c r="F50" s="31">
        <v>26</v>
      </c>
      <c r="G50" s="26"/>
    </row>
    <row r="51" spans="2:7" x14ac:dyDescent="0.2">
      <c r="B51" s="18"/>
      <c r="C51" s="4"/>
      <c r="D51" s="4">
        <v>28</v>
      </c>
      <c r="E51" s="4"/>
      <c r="F51" s="31">
        <v>32</v>
      </c>
      <c r="G51" s="26"/>
    </row>
    <row r="52" spans="2:7" x14ac:dyDescent="0.2">
      <c r="B52" s="18"/>
      <c r="C52" s="4"/>
      <c r="D52" s="4">
        <v>35</v>
      </c>
      <c r="E52" s="4"/>
      <c r="F52" s="31">
        <v>39</v>
      </c>
      <c r="G52" s="26"/>
    </row>
    <row r="53" spans="2:7" x14ac:dyDescent="0.2">
      <c r="B53" s="18"/>
      <c r="C53" s="4"/>
      <c r="D53" s="4">
        <v>39</v>
      </c>
      <c r="E53" s="4"/>
      <c r="F53" s="31">
        <v>43</v>
      </c>
      <c r="G53" s="26"/>
    </row>
    <row r="54" spans="2:7" x14ac:dyDescent="0.2">
      <c r="B54" s="18"/>
      <c r="C54" s="4"/>
      <c r="D54" s="4">
        <v>49</v>
      </c>
      <c r="E54" s="4"/>
      <c r="F54" s="31">
        <v>55</v>
      </c>
      <c r="G54" s="26"/>
    </row>
    <row r="55" spans="2:7" x14ac:dyDescent="0.2">
      <c r="B55" s="18"/>
      <c r="C55" s="4"/>
      <c r="D55" s="4">
        <v>54</v>
      </c>
      <c r="E55" s="4"/>
      <c r="F55" s="31">
        <v>60</v>
      </c>
      <c r="G55" s="26"/>
    </row>
    <row r="56" spans="2:7" x14ac:dyDescent="0.2">
      <c r="B56" s="132"/>
      <c r="C56" s="111"/>
      <c r="D56" s="111">
        <v>98</v>
      </c>
      <c r="E56" s="4"/>
      <c r="F56" s="114">
        <v>110</v>
      </c>
      <c r="G56" s="26"/>
    </row>
    <row r="57" spans="2:7" ht="13.5" thickBot="1" x14ac:dyDescent="0.25">
      <c r="B57" s="19"/>
      <c r="C57" s="23"/>
      <c r="D57" s="23">
        <v>80</v>
      </c>
      <c r="E57" s="23"/>
      <c r="F57" s="32">
        <v>88</v>
      </c>
      <c r="G57" s="27"/>
    </row>
    <row r="58" spans="2:7" ht="13.5" thickBot="1" x14ac:dyDescent="0.25">
      <c r="C58" s="4"/>
      <c r="D58" s="4"/>
      <c r="E58" s="4"/>
      <c r="F58" s="4"/>
      <c r="G58" s="4"/>
    </row>
    <row r="59" spans="2:7" x14ac:dyDescent="0.2">
      <c r="B59" s="17" t="s">
        <v>114</v>
      </c>
      <c r="C59" s="22" t="s">
        <v>115</v>
      </c>
      <c r="D59" s="22">
        <v>22</v>
      </c>
      <c r="E59" s="22"/>
      <c r="F59" s="40">
        <v>26</v>
      </c>
      <c r="G59" s="42"/>
    </row>
    <row r="60" spans="2:7" x14ac:dyDescent="0.2">
      <c r="B60" s="18"/>
      <c r="C60" s="4"/>
      <c r="D60" s="4">
        <v>40</v>
      </c>
      <c r="E60" s="4"/>
      <c r="F60" s="39">
        <v>45</v>
      </c>
      <c r="G60" s="31" t="s">
        <v>116</v>
      </c>
    </row>
    <row r="61" spans="2:7" x14ac:dyDescent="0.2">
      <c r="B61" s="18"/>
      <c r="C61" s="4"/>
      <c r="D61" s="4">
        <v>55</v>
      </c>
      <c r="E61" s="4"/>
      <c r="F61" s="39">
        <v>61</v>
      </c>
      <c r="G61" s="31" t="s">
        <v>117</v>
      </c>
    </row>
    <row r="62" spans="2:7" ht="13.5" thickBot="1" x14ac:dyDescent="0.25">
      <c r="B62" s="19"/>
      <c r="C62" s="23"/>
      <c r="D62" s="23">
        <v>60</v>
      </c>
      <c r="E62" s="23"/>
      <c r="F62" s="41">
        <v>66</v>
      </c>
      <c r="G62" s="32" t="s">
        <v>118</v>
      </c>
    </row>
    <row r="63" spans="2:7" x14ac:dyDescent="0.2">
      <c r="C63" s="4"/>
      <c r="D63" s="4"/>
      <c r="E63" s="4"/>
      <c r="F63" s="4"/>
      <c r="G63" s="43"/>
    </row>
    <row r="64" spans="2:7" ht="13.5" thickBot="1" x14ac:dyDescent="0.25">
      <c r="B64" s="58" t="s">
        <v>119</v>
      </c>
      <c r="C64" s="59" t="s">
        <v>100</v>
      </c>
      <c r="D64" s="59">
        <v>18</v>
      </c>
      <c r="E64" s="59"/>
      <c r="F64" s="32">
        <v>19</v>
      </c>
      <c r="G64" s="32" t="s">
        <v>120</v>
      </c>
    </row>
    <row r="65" spans="2:7" x14ac:dyDescent="0.2">
      <c r="B65" s="17"/>
      <c r="C65" s="22"/>
      <c r="D65" s="22">
        <v>40</v>
      </c>
      <c r="E65" s="22"/>
      <c r="F65" s="30">
        <v>45</v>
      </c>
      <c r="G65" s="25"/>
    </row>
    <row r="66" spans="2:7" x14ac:dyDescent="0.2">
      <c r="B66" s="18"/>
      <c r="C66" s="4"/>
      <c r="D66" s="4">
        <v>55</v>
      </c>
      <c r="E66" s="4"/>
      <c r="F66" s="31">
        <v>61</v>
      </c>
      <c r="G66" s="26"/>
    </row>
    <row r="67" spans="2:7" ht="13.5" thickBot="1" x14ac:dyDescent="0.25">
      <c r="B67" s="19"/>
      <c r="C67" s="23"/>
      <c r="D67" s="23">
        <v>80</v>
      </c>
      <c r="E67" s="23"/>
      <c r="F67" s="32">
        <v>88</v>
      </c>
      <c r="G67" s="27"/>
    </row>
    <row r="68" spans="2:7" ht="13.5" thickBot="1" x14ac:dyDescent="0.25">
      <c r="C68" s="4"/>
      <c r="D68" s="4"/>
      <c r="E68" s="4"/>
      <c r="F68" s="4"/>
      <c r="G68" s="4"/>
    </row>
    <row r="69" spans="2:7" x14ac:dyDescent="0.2">
      <c r="B69" s="17" t="s">
        <v>121</v>
      </c>
      <c r="C69" s="22" t="s">
        <v>122</v>
      </c>
      <c r="D69" s="22">
        <v>32</v>
      </c>
      <c r="E69" s="22"/>
      <c r="F69" s="30">
        <v>36</v>
      </c>
      <c r="G69" s="25"/>
    </row>
    <row r="70" spans="2:7" x14ac:dyDescent="0.2">
      <c r="B70" s="18"/>
      <c r="C70" s="4"/>
      <c r="D70" s="4">
        <v>42</v>
      </c>
      <c r="E70" s="4"/>
      <c r="F70" s="31">
        <v>47</v>
      </c>
      <c r="G70" s="26"/>
    </row>
    <row r="71" spans="2:7" x14ac:dyDescent="0.2">
      <c r="B71" s="18"/>
      <c r="C71" s="4"/>
      <c r="D71" s="4">
        <v>57</v>
      </c>
      <c r="E71" s="4"/>
      <c r="F71" s="31">
        <v>63</v>
      </c>
      <c r="G71" s="26"/>
    </row>
    <row r="72" spans="2:7" x14ac:dyDescent="0.2">
      <c r="B72" s="18"/>
      <c r="C72" s="4"/>
      <c r="D72" s="4">
        <v>63</v>
      </c>
      <c r="E72" s="4"/>
      <c r="F72" s="31">
        <v>70</v>
      </c>
      <c r="G72" s="26"/>
    </row>
    <row r="73" spans="2:7" ht="13.5" thickBot="1" x14ac:dyDescent="0.25">
      <c r="B73" s="19"/>
      <c r="C73" s="23"/>
      <c r="D73" s="23">
        <v>70</v>
      </c>
      <c r="E73" s="23"/>
      <c r="F73" s="32">
        <v>77</v>
      </c>
      <c r="G73" s="27"/>
    </row>
    <row r="74" spans="2:7" ht="13.5" thickBot="1" x14ac:dyDescent="0.25">
      <c r="C74" s="4"/>
      <c r="D74" s="4"/>
      <c r="E74" s="4"/>
      <c r="F74" s="4"/>
      <c r="G74" s="4"/>
    </row>
    <row r="75" spans="2:7" ht="13.5" thickBot="1" x14ac:dyDescent="0.25">
      <c r="B75" s="20" t="s">
        <v>123</v>
      </c>
      <c r="C75" s="24" t="s">
        <v>124</v>
      </c>
      <c r="D75" s="24">
        <v>55</v>
      </c>
      <c r="E75" s="24"/>
      <c r="F75" s="5">
        <v>61</v>
      </c>
      <c r="G75" s="28"/>
    </row>
    <row r="76" spans="2:7" ht="13.5" thickBot="1" x14ac:dyDescent="0.25"/>
    <row r="77" spans="2:7" ht="13.5" thickBot="1" x14ac:dyDescent="0.25">
      <c r="B77" s="140" t="s">
        <v>125</v>
      </c>
      <c r="C77" s="141" t="s">
        <v>88</v>
      </c>
      <c r="D77" s="141" t="s">
        <v>111</v>
      </c>
      <c r="E77" s="143">
        <v>0.15</v>
      </c>
      <c r="F77" s="147" t="s">
        <v>126</v>
      </c>
      <c r="G77" s="142"/>
    </row>
    <row r="78" spans="2:7" x14ac:dyDescent="0.2">
      <c r="B78" s="17"/>
      <c r="C78" s="134"/>
      <c r="D78" s="135">
        <v>50</v>
      </c>
      <c r="E78" s="144">
        <v>1.1499999999999999</v>
      </c>
      <c r="F78" s="148">
        <f>D78*E78</f>
        <v>57.499999999999993</v>
      </c>
      <c r="G78" s="136"/>
    </row>
    <row r="79" spans="2:7" x14ac:dyDescent="0.2">
      <c r="B79" s="18"/>
      <c r="C79" s="56"/>
      <c r="D79" s="57">
        <v>80</v>
      </c>
      <c r="E79" s="145">
        <v>1.1499999999999999</v>
      </c>
      <c r="F79" s="16">
        <f t="shared" ref="F79:F80" si="0">D79*E79</f>
        <v>92</v>
      </c>
      <c r="G79" s="137"/>
    </row>
    <row r="80" spans="2:7" ht="13.5" thickBot="1" x14ac:dyDescent="0.25">
      <c r="B80" s="19"/>
      <c r="C80" s="138"/>
      <c r="D80" s="110">
        <v>125</v>
      </c>
      <c r="E80" s="146">
        <v>1.1499999999999999</v>
      </c>
      <c r="F80" s="115">
        <f t="shared" si="0"/>
        <v>143.75</v>
      </c>
      <c r="G80" s="139"/>
    </row>
    <row r="81" spans="2:7" x14ac:dyDescent="0.2">
      <c r="C81" s="56"/>
      <c r="D81" s="56"/>
      <c r="E81" s="56"/>
      <c r="F81" s="56"/>
      <c r="G81" s="56"/>
    </row>
    <row r="82" spans="2:7" x14ac:dyDescent="0.2">
      <c r="C82" s="56"/>
      <c r="D82" s="56"/>
      <c r="E82" s="56"/>
      <c r="F82" s="56"/>
      <c r="G82" s="56"/>
    </row>
    <row r="83" spans="2:7" x14ac:dyDescent="0.2">
      <c r="C83" s="56"/>
      <c r="D83" s="56"/>
      <c r="E83" s="56"/>
      <c r="F83" s="56"/>
      <c r="G83" s="56"/>
    </row>
    <row r="84" spans="2:7" x14ac:dyDescent="0.2">
      <c r="B84" s="56"/>
      <c r="C84" s="56"/>
      <c r="D84" s="56"/>
      <c r="E84" s="56"/>
      <c r="F84" s="56"/>
      <c r="G84" s="56"/>
    </row>
    <row r="90" spans="2:7" x14ac:dyDescent="0.2">
      <c r="B90" s="56"/>
      <c r="C90" s="56"/>
      <c r="D90" s="56"/>
      <c r="E90" s="56"/>
      <c r="F90" s="56"/>
      <c r="G90" s="56"/>
    </row>
    <row r="91" spans="2:7" ht="12" customHeight="1" x14ac:dyDescent="0.2">
      <c r="B91" s="56"/>
      <c r="C91" s="56"/>
      <c r="D91" s="56"/>
      <c r="E91" s="56"/>
      <c r="F91" s="56"/>
      <c r="G91" s="56"/>
    </row>
    <row r="92" spans="2:7" x14ac:dyDescent="0.2">
      <c r="B92" s="56"/>
      <c r="C92" s="56"/>
      <c r="D92" s="56"/>
      <c r="E92" s="56"/>
      <c r="F92" s="56"/>
      <c r="G92" s="56"/>
    </row>
  </sheetData>
  <phoneticPr fontId="6" type="noConversion"/>
  <pageMargins left="0.4" right="0.28000000000000003" top="1" bottom="0.68" header="0.5" footer="0.5"/>
  <pageSetup paperSize="9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8B66A53624274B8A266D8CEA280176" ma:contentTypeVersion="11" ma:contentTypeDescription="Crée un document." ma:contentTypeScope="" ma:versionID="58d517a08b957715ea2169dd107a46c1">
  <xsd:schema xmlns:xsd="http://www.w3.org/2001/XMLSchema" xmlns:xs="http://www.w3.org/2001/XMLSchema" xmlns:p="http://schemas.microsoft.com/office/2006/metadata/properties" xmlns:ns3="f3d5991a-89fe-430e-b481-32f8ab54495a" xmlns:ns4="58032a42-c29b-4576-972e-00fce881c0ae" targetNamespace="http://schemas.microsoft.com/office/2006/metadata/properties" ma:root="true" ma:fieldsID="400a87b1eb3579baef136f99d238c01a" ns3:_="" ns4:_="">
    <xsd:import namespace="f3d5991a-89fe-430e-b481-32f8ab54495a"/>
    <xsd:import namespace="58032a42-c29b-4576-972e-00fce881c0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5991a-89fe-430e-b481-32f8ab5449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032a42-c29b-4576-972e-00fce881c0a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0E5CC0-C5D7-4A51-8671-2E4FAD9824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d5991a-89fe-430e-b481-32f8ab54495a"/>
    <ds:schemaRef ds:uri="58032a42-c29b-4576-972e-00fce881c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9B4BF3-D65B-4051-A8B3-C3CE78388D4C}">
  <ds:schemaRefs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58032a42-c29b-4576-972e-00fce881c0ae"/>
    <ds:schemaRef ds:uri="http://schemas.microsoft.com/office/2006/documentManagement/types"/>
    <ds:schemaRef ds:uri="http://schemas.microsoft.com/office/infopath/2007/PartnerControls"/>
    <ds:schemaRef ds:uri="f3d5991a-89fe-430e-b481-32f8ab54495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CA53300-B8F7-4DE0-B13B-8426FB657A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</vt:i4>
      </vt:variant>
    </vt:vector>
  </HeadingPairs>
  <TitlesOfParts>
    <vt:vector size="6" baseType="lpstr">
      <vt:lpstr>...Energikalkyl..</vt:lpstr>
      <vt:lpstr>Data</vt:lpstr>
      <vt:lpstr>Reduceringsfaktorer</vt:lpstr>
      <vt:lpstr>RED</vt:lpstr>
      <vt:lpstr>..Ljuskälleeffekter..</vt:lpstr>
      <vt:lpstr>'...Energikalkyl..'!Utskriftsområde</vt:lpstr>
    </vt:vector>
  </TitlesOfParts>
  <Manager/>
  <Company>Elektroskandia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Jerry Österlind</dc:creator>
  <cp:keywords/>
  <dc:description/>
  <cp:lastModifiedBy>CAESAR Caroline</cp:lastModifiedBy>
  <cp:revision/>
  <cp:lastPrinted>2023-02-28T10:39:06Z</cp:lastPrinted>
  <dcterms:created xsi:type="dcterms:W3CDTF">2008-02-28T12:31:37Z</dcterms:created>
  <dcterms:modified xsi:type="dcterms:W3CDTF">2023-02-28T10:39:55Z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0x010100548B66A53624274B8A266D8CEA280176</vt:lpwstr>
  </property>
  <property fmtid="{D5CDD505-2E9C-101B-9397-08002B2CF9AE}" pid="3" name="validateEnabled">
    <vt:bool>false</vt:bool>
  </property>
  <property fmtid="{D5CDD505-2E9C-101B-9397-08002B2CF9AE}" pid="4" name="exportEnabled">
    <vt:bool>false</vt:bool>
  </property>
  <property fmtid="{D5CDD505-2E9C-101B-9397-08002B2CF9AE}" pid="5" name="debugVisible">
    <vt:bool>false</vt:bool>
  </property>
  <property fmtid="{D5CDD505-2E9C-101B-9397-08002B2CF9AE}" pid="6" name="importEnabled">
    <vt:bool>false</vt:bool>
  </property>
  <property fmtid="{D5CDD505-2E9C-101B-9397-08002B2CF9AE}" pid="7" name="MSIP_Label_0faaf88e-6ed8-4a6f-b666-96996f2b45cf_Enabled">
    <vt:lpwstr>true</vt:lpwstr>
  </property>
  <property fmtid="{D5CDD505-2E9C-101B-9397-08002B2CF9AE}" pid="8" name="MSIP_Label_0faaf88e-6ed8-4a6f-b666-96996f2b45cf_SetDate">
    <vt:lpwstr>2022-12-05T13:16:12Z</vt:lpwstr>
  </property>
  <property fmtid="{D5CDD505-2E9C-101B-9397-08002B2CF9AE}" pid="9" name="MSIP_Label_0faaf88e-6ed8-4a6f-b666-96996f2b45cf_Method">
    <vt:lpwstr>Privileged</vt:lpwstr>
  </property>
  <property fmtid="{D5CDD505-2E9C-101B-9397-08002B2CF9AE}" pid="10" name="MSIP_Label_0faaf88e-6ed8-4a6f-b666-96996f2b45cf_Name">
    <vt:lpwstr>C0 Publikt-Public</vt:lpwstr>
  </property>
  <property fmtid="{D5CDD505-2E9C-101B-9397-08002B2CF9AE}" pid="11" name="MSIP_Label_0faaf88e-6ed8-4a6f-b666-96996f2b45cf_SiteId">
    <vt:lpwstr>687bbaa1-7c7d-4e66-8aa1-4633a953046b</vt:lpwstr>
  </property>
  <property fmtid="{D5CDD505-2E9C-101B-9397-08002B2CF9AE}" pid="12" name="MSIP_Label_0faaf88e-6ed8-4a6f-b666-96996f2b45cf_ActionId">
    <vt:lpwstr>a66fdf90-a621-4752-9660-dcda72d8ec6d</vt:lpwstr>
  </property>
  <property fmtid="{D5CDD505-2E9C-101B-9397-08002B2CF9AE}" pid="13" name="MSIP_Label_0faaf88e-6ed8-4a6f-b666-96996f2b45cf_ContentBits">
    <vt:lpwstr>0</vt:lpwstr>
  </property>
</Properties>
</file>